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5.xml" ContentType="application/vnd.openxmlformats-officedocument.spreadsheetml.comments+xml"/>
  <Override PartName="/xl/drawings/drawing9.xml" ContentType="application/vnd.openxmlformats-officedocument.drawing+xml"/>
  <Override PartName="/xl/comments6.xml" ContentType="application/vnd.openxmlformats-officedocument.spreadsheetml.comments+xml"/>
  <Override PartName="/xl/drawings/drawing10.xml" ContentType="application/vnd.openxmlformats-officedocument.drawing+xml"/>
  <Override PartName="/xl/comments7.xml" ContentType="application/vnd.openxmlformats-officedocument.spreadsheetml.comments+xml"/>
  <Override PartName="/xl/drawings/drawing11.xml" ContentType="application/vnd.openxmlformats-officedocument.drawing+xml"/>
  <Override PartName="/xl/comments8.xml" ContentType="application/vnd.openxmlformats-officedocument.spreadsheetml.comments+xml"/>
  <Override PartName="/xl/drawings/drawing12.xml" ContentType="application/vnd.openxmlformats-officedocument.drawing+xml"/>
  <Override PartName="/xl/comments9.xml" ContentType="application/vnd.openxmlformats-officedocument.spreadsheetml.comments+xml"/>
  <Override PartName="/xl/comments10.xml" ContentType="application/vnd.openxmlformats-officedocument.spreadsheetml.comments+xml"/>
  <Override PartName="/xl/drawings/drawing13.xml" ContentType="application/vnd.openxmlformats-officedocument.drawing+xml"/>
  <Override PartName="/xl/comments11.xml" ContentType="application/vnd.openxmlformats-officedocument.spreadsheetml.comments+xml"/>
  <Override PartName="/xl/drawings/drawing14.xml" ContentType="application/vnd.openxmlformats-officedocument.drawing+xml"/>
  <Override PartName="/xl/comments12.xml" ContentType="application/vnd.openxmlformats-officedocument.spreadsheetml.comments+xml"/>
  <Override PartName="/xl/drawings/drawing15.xml" ContentType="application/vnd.openxmlformats-officedocument.drawing+xml"/>
  <Override PartName="/xl/comments13.xml" ContentType="application/vnd.openxmlformats-officedocument.spreadsheetml.comments+xml"/>
  <Override PartName="/xl/drawings/drawing16.xml" ContentType="application/vnd.openxmlformats-officedocument.drawing+xml"/>
  <Override PartName="/xl/drawings/drawing17.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Shcfscvsv0001\組織\福祉部\障害者福祉課\090_各課固有\010_福祉計画推進係\4_010609_福祉人材支援手当\令和8年度\５要綱・様式\3_様式\3_様式修正（申請書式のみ）\3_申請書式（修正版）\2_確定\"/>
    </mc:Choice>
  </mc:AlternateContent>
  <xr:revisionPtr revIDLastSave="0" documentId="13_ncr:1_{C4BEC5C5-E921-4BE9-8C88-0E7A9C61A61F}" xr6:coauthVersionLast="47" xr6:coauthVersionMax="47" xr10:uidLastSave="{00000000-0000-0000-0000-000000000000}"/>
  <bookViews>
    <workbookView xWindow="-3780" yWindow="-17388" windowWidth="30936" windowHeight="16776" tabRatio="739" xr2:uid="{C195D6AD-4A50-4C9C-A9F1-3820A1830A81}"/>
  </bookViews>
  <sheets>
    <sheet name="提出シート一覧" sheetId="36" r:id="rId1"/>
    <sheet name="【入力】基本情報シート" sheetId="1" r:id="rId2"/>
    <sheet name="別記第１号様式_関係書類_就業規則等一覧" sheetId="33" r:id="rId3"/>
    <sheet name="別記第１号様式別紙_対象者一覧" sheetId="31" r:id="rId4"/>
    <sheet name="別記第１号様式_関係書類_事業所別一覧" sheetId="7" r:id="rId5"/>
    <sheet name="別記第１号様式_関係書類_提出内容確認書" sheetId="9" r:id="rId6"/>
    <sheet name="別記第1号様式_交付申請書" sheetId="10" r:id="rId7"/>
    <sheet name="別記第４号様式_関係書類_就業規則等一覧（変更）" sheetId="38" r:id="rId8"/>
    <sheet name="別記第4号様式別紙_対象者一覧（変更） " sheetId="45" r:id="rId9"/>
    <sheet name="別記第４号様式_関係書類_提出内容確認書 (変更)" sheetId="17" r:id="rId10"/>
    <sheet name="別記第４号様式_関係書類_事業所別一覧 (変更)" sheetId="41" r:id="rId11"/>
    <sheet name="別記第４号様式_変更交付申請書" sheetId="37" r:id="rId12"/>
    <sheet name="別記第７号様式_請求書兼口座振替依頼書" sheetId="27" r:id="rId13"/>
    <sheet name="別記第８号様式_関係書類_就業規則等一覧（実績）" sheetId="43" r:id="rId14"/>
    <sheet name="別記第８号様式別紙_対象者一覧（実績）" sheetId="42" r:id="rId15"/>
    <sheet name="別記第８号様式_関係書類_事業所別一覧 (実績報告)" sheetId="44" r:id="rId16"/>
    <sheet name="別記第８号様式_実績報告書 " sheetId="39" r:id="rId17"/>
    <sheet name="別記第８号様式_関係書類_精算書" sheetId="29" r:id="rId18"/>
  </sheets>
  <definedNames>
    <definedName name="_xlnm._FilterDatabase" localSheetId="3" hidden="1">別記第１号様式別紙_対象者一覧!$A$9:$R$111</definedName>
    <definedName name="_xlnm._FilterDatabase" localSheetId="8" hidden="1">'別記第4号様式別紙_対象者一覧（変更） '!$A$9:$R$111</definedName>
    <definedName name="_xlnm._FilterDatabase" localSheetId="14" hidden="1">'別記第８号様式別紙_対象者一覧（実績）'!$A$11:$R$113</definedName>
    <definedName name="_xlnm.Print_Area" localSheetId="2">別記第１号様式_関係書類_就業規則等一覧!$A$1:$G$38</definedName>
    <definedName name="_xlnm.Print_Area" localSheetId="6">別記第1号様式_交付申請書!$A$1:$AE$51</definedName>
    <definedName name="_xlnm.Print_Area" localSheetId="3">別記第１号様式別紙_対象者一覧!$A$1:$R$111</definedName>
    <definedName name="_xlnm.Print_Area" localSheetId="7">'別記第４号様式_関係書類_就業規則等一覧（変更）'!$A$1:$G$38</definedName>
    <definedName name="_xlnm.Print_Area" localSheetId="11">別記第４号様式_変更交付申請書!$A$1:$AE$57</definedName>
    <definedName name="_xlnm.Print_Area" localSheetId="8">'別記第4号様式別紙_対象者一覧（変更） '!$A$1:$S$111</definedName>
    <definedName name="_xlnm.Print_Area" localSheetId="12">別記第７号様式_請求書兼口座振替依頼書!$A$1:$AJ$43</definedName>
    <definedName name="_xlnm.Print_Area" localSheetId="13">'別記第８号様式_関係書類_就業規則等一覧（実績）'!$A$1:$G$38</definedName>
    <definedName name="_xlnm.Print_Area" localSheetId="16">'別記第８号様式_実績報告書 '!$A$1:$AE$47</definedName>
    <definedName name="_xlnm.Print_Area" localSheetId="14">'別記第８号様式別紙_対象者一覧（実績）'!$A$1:$T$113</definedName>
    <definedName name="事業計画書_福祉避難所別_">#REF!</definedName>
    <definedName name="職員一覧" localSheetId="3">別記第１号様式別紙_対象者一覧!$B$12:$K$111</definedName>
    <definedName name="職員一覧" localSheetId="8">'別記第4号様式別紙_対象者一覧（変更） '!$B$12:$K$111</definedName>
    <definedName name="職員一覧" localSheetId="14">'別記第８号様式別紙_対象者一覧（実績）'!$B$14:$K$113</definedName>
    <definedName name="職員一覧">#REF!</definedName>
    <definedName name="職員一覧実績" localSheetId="3">#REF!</definedName>
    <definedName name="職員一覧実績" localSheetId="8">#REF!</definedName>
    <definedName name="職員一覧実績" localSheetId="14">#REF!</definedName>
    <definedName name="職員一覧実績">#REF!</definedName>
    <definedName name="職員一覧変更">#REF!</definedName>
    <definedName name="法人名称" localSheetId="0">#REF!</definedName>
    <definedName name="法人名称" localSheetId="3">#REF!</definedName>
    <definedName name="法人名称" localSheetId="11">#REF!</definedName>
    <definedName name="法人名称" localSheetId="8">#REF!</definedName>
    <definedName name="法人名称" localSheetId="16">#REF!</definedName>
    <definedName name="法人名称" localSheetId="14">#REF!</definedName>
    <definedName name="法人名称">【入力】基本情報シート!$J$27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8" i="42" l="1"/>
  <c r="S4" i="42"/>
  <c r="S5" i="42" s="1"/>
  <c r="S6" i="42" l="1"/>
  <c r="S7" i="42" s="1"/>
  <c r="L22" i="29" s="1"/>
  <c r="S9" i="42" l="1"/>
  <c r="L22" i="39"/>
  <c r="U34" i="27"/>
  <c r="T22" i="27"/>
  <c r="C23" i="37"/>
  <c r="M12" i="31"/>
  <c r="N12" i="31" s="1"/>
  <c r="P12" i="31"/>
  <c r="Q12" i="31" s="1"/>
  <c r="M15" i="31"/>
  <c r="N24" i="31"/>
  <c r="D14" i="33"/>
  <c r="L24" i="39"/>
  <c r="M35" i="1" l="1"/>
  <c r="L20" i="29" l="1"/>
  <c r="X43" i="45"/>
  <c r="X44" i="45"/>
  <c r="X45" i="45"/>
  <c r="X46" i="45"/>
  <c r="X47" i="45"/>
  <c r="X48" i="45"/>
  <c r="X49" i="45"/>
  <c r="X50" i="45"/>
  <c r="X51" i="45"/>
  <c r="X52" i="45"/>
  <c r="X53" i="45"/>
  <c r="X54" i="45"/>
  <c r="X55" i="45"/>
  <c r="X56" i="45"/>
  <c r="X57" i="45"/>
  <c r="X58" i="45"/>
  <c r="X59" i="45"/>
  <c r="X60" i="45"/>
  <c r="X61" i="45"/>
  <c r="X62" i="45"/>
  <c r="X63" i="45"/>
  <c r="X64" i="45"/>
  <c r="X65" i="45"/>
  <c r="X66" i="45"/>
  <c r="X67" i="45"/>
  <c r="X68" i="45"/>
  <c r="X69" i="45"/>
  <c r="X70" i="45"/>
  <c r="X71" i="45"/>
  <c r="X72" i="45"/>
  <c r="X73" i="45"/>
  <c r="X74" i="45"/>
  <c r="X75" i="45"/>
  <c r="X76" i="45"/>
  <c r="X77" i="45"/>
  <c r="X78" i="45"/>
  <c r="X79" i="45"/>
  <c r="X80" i="45"/>
  <c r="X81" i="45"/>
  <c r="X82" i="45"/>
  <c r="X83" i="45"/>
  <c r="X84" i="45"/>
  <c r="X85" i="45"/>
  <c r="X86" i="45"/>
  <c r="X87" i="45"/>
  <c r="X88" i="45"/>
  <c r="X89" i="45"/>
  <c r="X90" i="45"/>
  <c r="X91" i="45"/>
  <c r="X92" i="45"/>
  <c r="X93" i="45"/>
  <c r="X94" i="45"/>
  <c r="X95" i="45"/>
  <c r="X96" i="45"/>
  <c r="X97" i="45"/>
  <c r="X98" i="45"/>
  <c r="X99" i="45"/>
  <c r="X100" i="45"/>
  <c r="X101" i="45"/>
  <c r="X102" i="45"/>
  <c r="X103" i="45"/>
  <c r="X104" i="45"/>
  <c r="X105" i="45"/>
  <c r="X106" i="45"/>
  <c r="X107" i="45"/>
  <c r="X108" i="45"/>
  <c r="X109" i="45"/>
  <c r="X110" i="45"/>
  <c r="X111" i="45"/>
  <c r="X112" i="45"/>
  <c r="X19" i="45"/>
  <c r="X20" i="45"/>
  <c r="X21" i="45"/>
  <c r="X22" i="45"/>
  <c r="X23" i="45"/>
  <c r="X24" i="45"/>
  <c r="X25" i="45"/>
  <c r="X26" i="45"/>
  <c r="X27" i="45"/>
  <c r="X28" i="45"/>
  <c r="X29" i="45"/>
  <c r="X30" i="45"/>
  <c r="X31" i="45"/>
  <c r="X32" i="45"/>
  <c r="X33" i="45"/>
  <c r="X34" i="45"/>
  <c r="X35" i="45"/>
  <c r="X36" i="45"/>
  <c r="X37" i="45"/>
  <c r="X38" i="45"/>
  <c r="X39" i="45"/>
  <c r="X40" i="45"/>
  <c r="X41" i="45"/>
  <c r="X42" i="45"/>
  <c r="X18" i="31"/>
  <c r="X19" i="31"/>
  <c r="X20" i="31"/>
  <c r="X21" i="31"/>
  <c r="X22" i="31"/>
  <c r="X23" i="31"/>
  <c r="X24" i="31"/>
  <c r="X25" i="31"/>
  <c r="X26" i="31"/>
  <c r="X27" i="31"/>
  <c r="X28" i="31"/>
  <c r="X29" i="31"/>
  <c r="X30" i="31"/>
  <c r="X31" i="31"/>
  <c r="X32" i="31"/>
  <c r="X33" i="31"/>
  <c r="X34" i="31"/>
  <c r="X35" i="31"/>
  <c r="X36" i="31"/>
  <c r="X37" i="31"/>
  <c r="X38" i="31"/>
  <c r="X39" i="31"/>
  <c r="X40" i="31"/>
  <c r="X41" i="31"/>
  <c r="X42" i="31"/>
  <c r="X43" i="31"/>
  <c r="X44" i="31"/>
  <c r="X45" i="31"/>
  <c r="X46" i="31"/>
  <c r="X47" i="31"/>
  <c r="X48" i="31"/>
  <c r="X49" i="31"/>
  <c r="X50" i="31"/>
  <c r="X51" i="31"/>
  <c r="X52" i="31"/>
  <c r="X53" i="31"/>
  <c r="X54" i="31"/>
  <c r="X55" i="31"/>
  <c r="X56" i="31"/>
  <c r="X57" i="31"/>
  <c r="X58" i="31"/>
  <c r="X59" i="31"/>
  <c r="X60" i="31"/>
  <c r="X61" i="31"/>
  <c r="X62" i="31"/>
  <c r="X63" i="31"/>
  <c r="X64" i="31"/>
  <c r="X65" i="31"/>
  <c r="X66" i="31"/>
  <c r="X67" i="31"/>
  <c r="X68" i="31"/>
  <c r="X69" i="31"/>
  <c r="X70" i="31"/>
  <c r="X71" i="31"/>
  <c r="X72" i="31"/>
  <c r="X73" i="31"/>
  <c r="X74" i="31"/>
  <c r="X75" i="31"/>
  <c r="X76" i="31"/>
  <c r="X77" i="31"/>
  <c r="X78" i="31"/>
  <c r="X79" i="31"/>
  <c r="X80" i="31"/>
  <c r="X81" i="31"/>
  <c r="X82" i="31"/>
  <c r="X83" i="31"/>
  <c r="X84" i="31"/>
  <c r="X85" i="31"/>
  <c r="X86" i="31"/>
  <c r="X87" i="31"/>
  <c r="X88" i="31"/>
  <c r="X89" i="31"/>
  <c r="X90" i="31"/>
  <c r="X91" i="31"/>
  <c r="X92" i="31"/>
  <c r="X93" i="31"/>
  <c r="X94" i="31"/>
  <c r="X95" i="31"/>
  <c r="X96" i="31"/>
  <c r="X97" i="31"/>
  <c r="X98" i="31"/>
  <c r="X99" i="31"/>
  <c r="X100" i="31"/>
  <c r="X101" i="31"/>
  <c r="X102" i="31"/>
  <c r="X103" i="31"/>
  <c r="X104" i="31"/>
  <c r="X105" i="31"/>
  <c r="X106" i="31"/>
  <c r="X107" i="31"/>
  <c r="X108" i="31"/>
  <c r="X109" i="31"/>
  <c r="X110" i="31"/>
  <c r="X111" i="31"/>
  <c r="X112" i="31"/>
  <c r="Y21" i="42"/>
  <c r="Y22" i="42"/>
  <c r="Y23" i="42"/>
  <c r="Y24" i="42"/>
  <c r="Y25" i="42"/>
  <c r="Y26" i="42"/>
  <c r="Y27" i="42"/>
  <c r="Y28" i="42"/>
  <c r="Y29" i="42"/>
  <c r="Y30" i="42"/>
  <c r="Y31" i="42"/>
  <c r="Y32" i="42"/>
  <c r="Y33" i="42"/>
  <c r="Y34" i="42"/>
  <c r="Y35" i="42"/>
  <c r="Y36" i="42"/>
  <c r="Y37" i="42"/>
  <c r="Y38" i="42"/>
  <c r="Y39" i="42"/>
  <c r="Y40" i="42"/>
  <c r="Y41" i="42"/>
  <c r="Y42" i="42"/>
  <c r="Y43" i="42"/>
  <c r="Y44" i="42"/>
  <c r="Y45" i="42"/>
  <c r="Y46" i="42"/>
  <c r="Y47" i="42"/>
  <c r="Y48" i="42"/>
  <c r="Y49" i="42"/>
  <c r="Y50" i="42"/>
  <c r="Y51" i="42"/>
  <c r="Y52" i="42"/>
  <c r="Y53" i="42"/>
  <c r="Y54" i="42"/>
  <c r="Y55" i="42"/>
  <c r="Y56" i="42"/>
  <c r="Y57" i="42"/>
  <c r="Y58" i="42"/>
  <c r="Y59" i="42"/>
  <c r="Y60" i="42"/>
  <c r="Y61" i="42"/>
  <c r="Y62" i="42"/>
  <c r="Y63" i="42"/>
  <c r="Y64" i="42"/>
  <c r="Y65" i="42"/>
  <c r="Y66" i="42"/>
  <c r="Y67" i="42"/>
  <c r="Y68" i="42"/>
  <c r="Y69" i="42"/>
  <c r="Y70" i="42"/>
  <c r="Y71" i="42"/>
  <c r="Y72" i="42"/>
  <c r="Y73" i="42"/>
  <c r="Y74" i="42"/>
  <c r="Y75" i="42"/>
  <c r="Y76" i="42"/>
  <c r="Y77" i="42"/>
  <c r="Y78" i="42"/>
  <c r="Y79" i="42"/>
  <c r="Y80" i="42"/>
  <c r="Y81" i="42"/>
  <c r="Y82" i="42"/>
  <c r="Y83" i="42"/>
  <c r="Y84" i="42"/>
  <c r="Y85" i="42"/>
  <c r="Y86" i="42"/>
  <c r="Y87" i="42"/>
  <c r="Y88" i="42"/>
  <c r="Y89" i="42"/>
  <c r="Y90" i="42"/>
  <c r="Y91" i="42"/>
  <c r="Y92" i="42"/>
  <c r="Y93" i="42"/>
  <c r="Y94" i="42"/>
  <c r="Y95" i="42"/>
  <c r="Y96" i="42"/>
  <c r="Y97" i="42"/>
  <c r="Y98" i="42"/>
  <c r="Y99" i="42"/>
  <c r="Y100" i="42"/>
  <c r="Y101" i="42"/>
  <c r="Y102" i="42"/>
  <c r="Y103" i="42"/>
  <c r="Y104" i="42"/>
  <c r="Y105" i="42"/>
  <c r="Y106" i="42"/>
  <c r="Y107" i="42"/>
  <c r="Y108" i="42"/>
  <c r="Y109" i="42"/>
  <c r="Y110" i="42"/>
  <c r="Y111" i="42"/>
  <c r="Y112" i="42"/>
  <c r="Y113" i="42"/>
  <c r="Y114" i="42"/>
  <c r="B7" i="44"/>
  <c r="F7" i="44" s="1"/>
  <c r="G7" i="44" s="1"/>
  <c r="B7" i="41"/>
  <c r="Q22" i="31"/>
  <c r="Q23" i="31"/>
  <c r="Q24" i="31"/>
  <c r="Q25" i="31"/>
  <c r="Q26" i="31"/>
  <c r="Q27" i="31"/>
  <c r="Q28" i="31"/>
  <c r="Q29" i="31"/>
  <c r="Q30" i="31"/>
  <c r="Q31" i="31"/>
  <c r="Q32" i="31"/>
  <c r="Q33" i="31"/>
  <c r="Q34" i="31"/>
  <c r="Q35" i="31"/>
  <c r="Q36" i="31"/>
  <c r="Q37" i="31"/>
  <c r="Q38" i="31"/>
  <c r="Q39" i="31"/>
  <c r="Q40" i="31"/>
  <c r="Q41" i="31"/>
  <c r="Q42" i="31"/>
  <c r="Q43" i="31"/>
  <c r="Q44" i="31"/>
  <c r="Q45" i="31"/>
  <c r="Q46" i="31"/>
  <c r="Q47" i="31"/>
  <c r="Q48" i="31"/>
  <c r="Q49" i="31"/>
  <c r="Q50" i="31"/>
  <c r="Q51" i="31"/>
  <c r="Q52" i="31"/>
  <c r="Q53" i="31"/>
  <c r="Q54" i="31"/>
  <c r="Q55" i="31"/>
  <c r="Q56" i="31"/>
  <c r="Q57" i="31"/>
  <c r="Q58" i="31"/>
  <c r="Q59" i="31"/>
  <c r="Q60" i="31"/>
  <c r="Q61" i="31"/>
  <c r="Q62" i="31"/>
  <c r="Q63" i="31"/>
  <c r="Q64" i="31"/>
  <c r="Q65" i="31"/>
  <c r="Q66" i="31"/>
  <c r="Q67" i="31"/>
  <c r="Q68" i="31"/>
  <c r="Q69" i="31"/>
  <c r="Q70" i="31"/>
  <c r="Q71" i="31"/>
  <c r="Q72" i="31"/>
  <c r="Q73" i="31"/>
  <c r="Q74" i="31"/>
  <c r="Q75" i="31"/>
  <c r="Q76" i="31"/>
  <c r="Q77" i="31"/>
  <c r="Q78" i="31"/>
  <c r="Q79" i="31"/>
  <c r="Q80" i="31"/>
  <c r="Q81" i="31"/>
  <c r="Q82" i="31"/>
  <c r="Q83" i="31"/>
  <c r="Q84" i="31"/>
  <c r="Q85" i="31"/>
  <c r="Q86" i="31"/>
  <c r="Q87" i="31"/>
  <c r="Q88" i="31"/>
  <c r="Q89" i="31"/>
  <c r="Q90" i="31"/>
  <c r="Q91" i="31"/>
  <c r="Q92" i="31"/>
  <c r="Q93" i="31"/>
  <c r="Q94" i="31"/>
  <c r="Q95" i="31"/>
  <c r="Q96" i="31"/>
  <c r="Q97" i="31"/>
  <c r="Q98" i="31"/>
  <c r="Q99" i="31"/>
  <c r="Q100" i="31"/>
  <c r="Q101" i="31"/>
  <c r="Q102" i="31"/>
  <c r="Q103" i="31"/>
  <c r="Q104" i="31"/>
  <c r="Q105" i="31"/>
  <c r="Q106" i="31"/>
  <c r="Q107" i="31"/>
  <c r="Q108" i="31"/>
  <c r="Q109" i="31"/>
  <c r="Q110" i="31"/>
  <c r="Q111" i="31"/>
  <c r="B8" i="7" a="1"/>
  <c r="B8" i="7" s="1"/>
  <c r="B7" i="7"/>
  <c r="E7" i="7" s="1"/>
  <c r="Q22" i="42"/>
  <c r="Q24" i="42"/>
  <c r="Q29" i="42"/>
  <c r="Q34" i="42"/>
  <c r="Q35" i="42"/>
  <c r="Q36" i="42"/>
  <c r="Q40" i="42"/>
  <c r="Q48" i="42"/>
  <c r="Q49" i="42"/>
  <c r="Q50" i="42"/>
  <c r="Q53" i="42"/>
  <c r="Q54" i="42"/>
  <c r="Q55" i="42"/>
  <c r="Q56" i="42"/>
  <c r="Q62" i="42"/>
  <c r="Q63" i="42"/>
  <c r="Q64" i="42"/>
  <c r="Q67" i="42"/>
  <c r="Q68" i="42"/>
  <c r="Q69" i="42"/>
  <c r="Q70" i="42"/>
  <c r="Q76" i="42"/>
  <c r="Q77" i="42"/>
  <c r="Q78" i="42"/>
  <c r="Q81" i="42"/>
  <c r="Q82" i="42"/>
  <c r="Q83" i="42"/>
  <c r="Q84" i="42"/>
  <c r="Q90" i="42"/>
  <c r="Q91" i="42"/>
  <c r="Q92" i="42"/>
  <c r="Q95" i="42"/>
  <c r="Q96" i="42"/>
  <c r="Q97" i="42"/>
  <c r="Q98" i="42"/>
  <c r="Q104" i="42"/>
  <c r="Q105" i="42"/>
  <c r="Q106" i="42"/>
  <c r="Q109" i="42"/>
  <c r="Q110" i="42"/>
  <c r="Q111" i="42"/>
  <c r="Q112" i="42"/>
  <c r="N39" i="42"/>
  <c r="N50" i="42"/>
  <c r="N51" i="42"/>
  <c r="N53" i="42"/>
  <c r="N54" i="42"/>
  <c r="N62" i="42"/>
  <c r="N65" i="42"/>
  <c r="N66" i="42"/>
  <c r="N67" i="42"/>
  <c r="N68" i="42"/>
  <c r="N76" i="42"/>
  <c r="N79" i="42"/>
  <c r="N80" i="42"/>
  <c r="N81" i="42"/>
  <c r="N82" i="42"/>
  <c r="N90" i="42"/>
  <c r="N93" i="42"/>
  <c r="N94" i="42"/>
  <c r="N95" i="42"/>
  <c r="N96" i="42"/>
  <c r="N104" i="42"/>
  <c r="N107" i="42"/>
  <c r="N108" i="42"/>
  <c r="N109" i="42"/>
  <c r="N110" i="42"/>
  <c r="Q19" i="45"/>
  <c r="Q20" i="45"/>
  <c r="Q21" i="45"/>
  <c r="Q22" i="45"/>
  <c r="Q23" i="45"/>
  <c r="Q24" i="45"/>
  <c r="Q25" i="45"/>
  <c r="Q26" i="45"/>
  <c r="Q27" i="45"/>
  <c r="Q28" i="45"/>
  <c r="Q29" i="45"/>
  <c r="Q30" i="45"/>
  <c r="Q31" i="45"/>
  <c r="Q32" i="45"/>
  <c r="Q33" i="45"/>
  <c r="Q34" i="45"/>
  <c r="Q35" i="45"/>
  <c r="Q36" i="45"/>
  <c r="Q37" i="45"/>
  <c r="Q38" i="45"/>
  <c r="Q39" i="45"/>
  <c r="Q40" i="45"/>
  <c r="Q41" i="45"/>
  <c r="Q42" i="45"/>
  <c r="Q43" i="45"/>
  <c r="Q44" i="45"/>
  <c r="Q45" i="45"/>
  <c r="Q46" i="45"/>
  <c r="Q47" i="45"/>
  <c r="Q48" i="45"/>
  <c r="Q49" i="45"/>
  <c r="Q50" i="45"/>
  <c r="Q51" i="45"/>
  <c r="Q52" i="45"/>
  <c r="Q53" i="45"/>
  <c r="Q54" i="45"/>
  <c r="Q55" i="45"/>
  <c r="Q56" i="45"/>
  <c r="Q57" i="45"/>
  <c r="Q58" i="45"/>
  <c r="Q59" i="45"/>
  <c r="Q60" i="45"/>
  <c r="Q61" i="45"/>
  <c r="Q62" i="45"/>
  <c r="Q63" i="45"/>
  <c r="Q64" i="45"/>
  <c r="Q65" i="45"/>
  <c r="Q66" i="45"/>
  <c r="Q67" i="45"/>
  <c r="Q68" i="45"/>
  <c r="Q69" i="45"/>
  <c r="Q70" i="45"/>
  <c r="Q71" i="45"/>
  <c r="Q72" i="45"/>
  <c r="Q73" i="45"/>
  <c r="Q74" i="45"/>
  <c r="Q75" i="45"/>
  <c r="Q76" i="45"/>
  <c r="Q77" i="45"/>
  <c r="Q78" i="45"/>
  <c r="Q79" i="45"/>
  <c r="Q80" i="45"/>
  <c r="Q81" i="45"/>
  <c r="Q82" i="45"/>
  <c r="Q83" i="45"/>
  <c r="Q84" i="45"/>
  <c r="Q85" i="45"/>
  <c r="Q86" i="45"/>
  <c r="Q87" i="45"/>
  <c r="Q88" i="45"/>
  <c r="Q89" i="45"/>
  <c r="Q90" i="45"/>
  <c r="Q91" i="45"/>
  <c r="Q92" i="45"/>
  <c r="Q93" i="45"/>
  <c r="Q94" i="45"/>
  <c r="Q95" i="45"/>
  <c r="Q96" i="45"/>
  <c r="Q97" i="45"/>
  <c r="Q98" i="45"/>
  <c r="Q99" i="45"/>
  <c r="Q100" i="45"/>
  <c r="Q101" i="45"/>
  <c r="Q102" i="45"/>
  <c r="Q103" i="45"/>
  <c r="Q104" i="45"/>
  <c r="Q105" i="45"/>
  <c r="Q106" i="45"/>
  <c r="Q107" i="45"/>
  <c r="Q108" i="45"/>
  <c r="Q109" i="45"/>
  <c r="Q110" i="45"/>
  <c r="Q111" i="45"/>
  <c r="N19" i="45"/>
  <c r="N20" i="45"/>
  <c r="N21" i="45"/>
  <c r="N22" i="45"/>
  <c r="N23" i="45"/>
  <c r="N24" i="45"/>
  <c r="N25" i="45"/>
  <c r="N26" i="45"/>
  <c r="N27" i="45"/>
  <c r="N28" i="45"/>
  <c r="N29" i="45"/>
  <c r="N30" i="45"/>
  <c r="N31" i="45"/>
  <c r="N32" i="45"/>
  <c r="N33" i="45"/>
  <c r="N34" i="45"/>
  <c r="N35" i="45"/>
  <c r="N36" i="45"/>
  <c r="N37" i="45"/>
  <c r="N38" i="45"/>
  <c r="N39" i="45"/>
  <c r="N40" i="45"/>
  <c r="N41" i="45"/>
  <c r="N42" i="45"/>
  <c r="N43" i="45"/>
  <c r="N44" i="45"/>
  <c r="N45" i="45"/>
  <c r="N46" i="45"/>
  <c r="N47" i="45"/>
  <c r="N48" i="45"/>
  <c r="N49" i="45"/>
  <c r="N50" i="45"/>
  <c r="N51" i="45"/>
  <c r="N52" i="45"/>
  <c r="N53" i="45"/>
  <c r="N54" i="45"/>
  <c r="N55" i="45"/>
  <c r="N56" i="45"/>
  <c r="N57" i="45"/>
  <c r="N58" i="45"/>
  <c r="N59" i="45"/>
  <c r="N60" i="45"/>
  <c r="N61" i="45"/>
  <c r="N62" i="45"/>
  <c r="N63" i="45"/>
  <c r="N64" i="45"/>
  <c r="N65" i="45"/>
  <c r="N66" i="45"/>
  <c r="N67" i="45"/>
  <c r="N68" i="45"/>
  <c r="N69" i="45"/>
  <c r="N70" i="45"/>
  <c r="N71" i="45"/>
  <c r="N72" i="45"/>
  <c r="N73" i="45"/>
  <c r="N74" i="45"/>
  <c r="N75" i="45"/>
  <c r="N76" i="45"/>
  <c r="N77" i="45"/>
  <c r="N78" i="45"/>
  <c r="N79" i="45"/>
  <c r="N80" i="45"/>
  <c r="N81" i="45"/>
  <c r="N82" i="45"/>
  <c r="N83" i="45"/>
  <c r="N84" i="45"/>
  <c r="N85" i="45"/>
  <c r="N86" i="45"/>
  <c r="N87" i="45"/>
  <c r="N88" i="45"/>
  <c r="N89" i="45"/>
  <c r="N90" i="45"/>
  <c r="N91" i="45"/>
  <c r="N92" i="45"/>
  <c r="N93" i="45"/>
  <c r="N94" i="45"/>
  <c r="N95" i="45"/>
  <c r="N96" i="45"/>
  <c r="N97" i="45"/>
  <c r="N98" i="45"/>
  <c r="N99" i="45"/>
  <c r="N100" i="45"/>
  <c r="N101" i="45"/>
  <c r="N102" i="45"/>
  <c r="N103" i="45"/>
  <c r="N104" i="45"/>
  <c r="N105" i="45"/>
  <c r="N106" i="45"/>
  <c r="N107" i="45"/>
  <c r="N108" i="45"/>
  <c r="N109" i="45"/>
  <c r="N110" i="45"/>
  <c r="N111" i="45"/>
  <c r="R111" i="31" a="1"/>
  <c r="R111" i="31" s="1"/>
  <c r="R110" i="31" a="1"/>
  <c r="R110" i="31" s="1"/>
  <c r="R109" i="31" a="1"/>
  <c r="R109" i="31" s="1"/>
  <c r="R108" i="31" a="1"/>
  <c r="R108" i="31" s="1"/>
  <c r="R107" i="31" a="1"/>
  <c r="R107" i="31" s="1"/>
  <c r="R106" i="31" a="1"/>
  <c r="R106" i="31" s="1"/>
  <c r="R105" i="31" a="1"/>
  <c r="R105" i="31" s="1"/>
  <c r="R104" i="31" a="1"/>
  <c r="R104" i="31" s="1"/>
  <c r="R103" i="31" a="1"/>
  <c r="R103" i="31" s="1"/>
  <c r="R102" i="31" a="1"/>
  <c r="R102" i="31" s="1"/>
  <c r="R101" i="31" a="1"/>
  <c r="R101" i="31" s="1"/>
  <c r="R100" i="31" a="1"/>
  <c r="R100" i="31" s="1"/>
  <c r="R99" i="31" a="1"/>
  <c r="R99" i="31" s="1"/>
  <c r="R98" i="31" a="1"/>
  <c r="R98" i="31" s="1"/>
  <c r="R97" i="31" a="1"/>
  <c r="R97" i="31" s="1"/>
  <c r="R96" i="31" a="1"/>
  <c r="R96" i="31" s="1"/>
  <c r="R95" i="31" a="1"/>
  <c r="R95" i="31" s="1"/>
  <c r="R94" i="31" a="1"/>
  <c r="R94" i="31" s="1"/>
  <c r="R93" i="31" a="1"/>
  <c r="R93" i="31" s="1"/>
  <c r="R92" i="31" a="1"/>
  <c r="R92" i="31" s="1"/>
  <c r="R91" i="31" a="1"/>
  <c r="R91" i="31" s="1"/>
  <c r="R90" i="31" a="1"/>
  <c r="R90" i="31" s="1"/>
  <c r="R89" i="31" a="1"/>
  <c r="R89" i="31" s="1"/>
  <c r="R88" i="31" a="1"/>
  <c r="R88" i="31" s="1"/>
  <c r="R87" i="31" a="1"/>
  <c r="R87" i="31" s="1"/>
  <c r="R86" i="31" a="1"/>
  <c r="R86" i="31" s="1"/>
  <c r="R85" i="31" a="1"/>
  <c r="R85" i="31" s="1"/>
  <c r="R84" i="31" a="1"/>
  <c r="R84" i="31" s="1"/>
  <c r="R83" i="31" a="1"/>
  <c r="R83" i="31" s="1"/>
  <c r="R82" i="31" a="1"/>
  <c r="R82" i="31" s="1"/>
  <c r="R81" i="31" a="1"/>
  <c r="R81" i="31" s="1"/>
  <c r="R80" i="31" a="1"/>
  <c r="R80" i="31" s="1"/>
  <c r="R79" i="31" a="1"/>
  <c r="R79" i="31" s="1"/>
  <c r="R78" i="31" a="1"/>
  <c r="R78" i="31" s="1"/>
  <c r="R77" i="31" a="1"/>
  <c r="R77" i="31" s="1"/>
  <c r="R76" i="31" a="1"/>
  <c r="R76" i="31" s="1"/>
  <c r="R75" i="31" a="1"/>
  <c r="R75" i="31" s="1"/>
  <c r="R74" i="31" a="1"/>
  <c r="R74" i="31" s="1"/>
  <c r="R73" i="31" a="1"/>
  <c r="R73" i="31" s="1"/>
  <c r="R72" i="31" a="1"/>
  <c r="R72" i="31" s="1"/>
  <c r="R71" i="31" a="1"/>
  <c r="R71" i="31" s="1"/>
  <c r="R70" i="31" a="1"/>
  <c r="R70" i="31" s="1"/>
  <c r="R69" i="31" a="1"/>
  <c r="R69" i="31" s="1"/>
  <c r="R68" i="31" a="1"/>
  <c r="R68" i="31" s="1"/>
  <c r="R67" i="31" a="1"/>
  <c r="R67" i="31" s="1"/>
  <c r="R66" i="31" a="1"/>
  <c r="R66" i="31" s="1"/>
  <c r="R65" i="31" a="1"/>
  <c r="R65" i="31" s="1"/>
  <c r="R64" i="31" a="1"/>
  <c r="R64" i="31" s="1"/>
  <c r="R63" i="31" a="1"/>
  <c r="R63" i="31" s="1"/>
  <c r="R62" i="31" a="1"/>
  <c r="R62" i="31" s="1"/>
  <c r="R61" i="31" a="1"/>
  <c r="R61" i="31" s="1"/>
  <c r="R60" i="31" a="1"/>
  <c r="R60" i="31" s="1"/>
  <c r="R59" i="31" a="1"/>
  <c r="R59" i="31" s="1"/>
  <c r="R58" i="31" a="1"/>
  <c r="R58" i="31" s="1"/>
  <c r="R57" i="31" a="1"/>
  <c r="R57" i="31" s="1"/>
  <c r="R56" i="31" a="1"/>
  <c r="R56" i="31" s="1"/>
  <c r="R55" i="31" a="1"/>
  <c r="R55" i="31" s="1"/>
  <c r="R54" i="31" a="1"/>
  <c r="R54" i="31" s="1"/>
  <c r="R53" i="31" a="1"/>
  <c r="R53" i="31" s="1"/>
  <c r="R52" i="31" a="1"/>
  <c r="R52" i="31" s="1"/>
  <c r="R51" i="31" a="1"/>
  <c r="R51" i="31" s="1"/>
  <c r="R50" i="31" a="1"/>
  <c r="R50" i="31" s="1"/>
  <c r="R49" i="31" a="1"/>
  <c r="R49" i="31" s="1"/>
  <c r="R48" i="31" a="1"/>
  <c r="R48" i="31" s="1"/>
  <c r="R47" i="31" a="1"/>
  <c r="R47" i="31" s="1"/>
  <c r="R46" i="31" a="1"/>
  <c r="R46" i="31" s="1"/>
  <c r="R45" i="31" a="1"/>
  <c r="R45" i="31" s="1"/>
  <c r="R44" i="31" a="1"/>
  <c r="R44" i="31" s="1"/>
  <c r="R43" i="31" a="1"/>
  <c r="R43" i="31" s="1"/>
  <c r="R42" i="31" a="1"/>
  <c r="R42" i="31" s="1"/>
  <c r="R41" i="31" a="1"/>
  <c r="R41" i="31" s="1"/>
  <c r="R40" i="31" a="1"/>
  <c r="R40" i="31" s="1"/>
  <c r="R39" i="31" a="1"/>
  <c r="R39" i="31" s="1"/>
  <c r="R38" i="31" a="1"/>
  <c r="R38" i="31" s="1"/>
  <c r="R37" i="31" a="1"/>
  <c r="R37" i="31" s="1"/>
  <c r="R36" i="31" a="1"/>
  <c r="R36" i="31" s="1"/>
  <c r="R35" i="31" a="1"/>
  <c r="R35" i="31" s="1"/>
  <c r="R34" i="31" a="1"/>
  <c r="R34" i="31" s="1"/>
  <c r="R33" i="31" a="1"/>
  <c r="R33" i="31" s="1"/>
  <c r="R32" i="31" a="1"/>
  <c r="R32" i="31" s="1"/>
  <c r="R31" i="31" a="1"/>
  <c r="R31" i="31" s="1"/>
  <c r="R30" i="31" a="1"/>
  <c r="R30" i="31" s="1"/>
  <c r="R29" i="31" a="1"/>
  <c r="R29" i="31" s="1"/>
  <c r="R28" i="31" a="1"/>
  <c r="R28" i="31" s="1"/>
  <c r="R27" i="31" a="1"/>
  <c r="R27" i="31" s="1"/>
  <c r="R26" i="31" a="1"/>
  <c r="R26" i="31" s="1"/>
  <c r="R25" i="31" a="1"/>
  <c r="R25" i="31" s="1"/>
  <c r="R24" i="31" a="1"/>
  <c r="R24" i="31" s="1"/>
  <c r="R23" i="31" a="1"/>
  <c r="R23" i="31" s="1"/>
  <c r="R22" i="31" a="1"/>
  <c r="R22" i="31" s="1"/>
  <c r="R21" i="31" a="1"/>
  <c r="R21" i="31" s="1"/>
  <c r="R20" i="31" a="1"/>
  <c r="R20" i="31" s="1"/>
  <c r="R19" i="31" a="1"/>
  <c r="R19" i="31" s="1"/>
  <c r="R18" i="31" a="1"/>
  <c r="R18" i="31" s="1"/>
  <c r="N22" i="31"/>
  <c r="N23" i="31"/>
  <c r="N25" i="31"/>
  <c r="N26" i="31"/>
  <c r="N27" i="31"/>
  <c r="N28" i="31"/>
  <c r="N29" i="31"/>
  <c r="N30" i="31"/>
  <c r="N31" i="31"/>
  <c r="N32" i="31"/>
  <c r="N33" i="31"/>
  <c r="N34" i="31"/>
  <c r="N35" i="31"/>
  <c r="N36" i="31"/>
  <c r="N37" i="31"/>
  <c r="N38" i="31"/>
  <c r="N39" i="31"/>
  <c r="N40" i="31"/>
  <c r="N41" i="31"/>
  <c r="N42" i="31"/>
  <c r="N43" i="31"/>
  <c r="N44" i="31"/>
  <c r="N45" i="31"/>
  <c r="N46" i="31"/>
  <c r="N47" i="31"/>
  <c r="N48" i="31"/>
  <c r="N49" i="31"/>
  <c r="N50" i="31"/>
  <c r="N51" i="31"/>
  <c r="N52" i="31"/>
  <c r="N53" i="31"/>
  <c r="N54" i="31"/>
  <c r="N55" i="31"/>
  <c r="N56" i="31"/>
  <c r="N57" i="31"/>
  <c r="N58" i="31"/>
  <c r="N59" i="31"/>
  <c r="N60" i="31"/>
  <c r="N61" i="31"/>
  <c r="N62" i="31"/>
  <c r="N63" i="31"/>
  <c r="N64" i="31"/>
  <c r="N65" i="31"/>
  <c r="N66" i="31"/>
  <c r="N67" i="31"/>
  <c r="N68" i="31"/>
  <c r="N69" i="31"/>
  <c r="N70" i="31"/>
  <c r="N71" i="31"/>
  <c r="N72" i="31"/>
  <c r="N73" i="31"/>
  <c r="N74" i="31"/>
  <c r="N75" i="31"/>
  <c r="N76" i="31"/>
  <c r="N77" i="31"/>
  <c r="N78" i="31"/>
  <c r="N79" i="31"/>
  <c r="N80" i="31"/>
  <c r="N81" i="31"/>
  <c r="N82" i="31"/>
  <c r="N83" i="31"/>
  <c r="N84" i="31"/>
  <c r="N85" i="31"/>
  <c r="N86" i="31"/>
  <c r="N87" i="31"/>
  <c r="N88" i="31"/>
  <c r="N89" i="31"/>
  <c r="N90" i="31"/>
  <c r="N91" i="31"/>
  <c r="N92" i="31"/>
  <c r="N93" i="31"/>
  <c r="N94" i="31"/>
  <c r="N95" i="31"/>
  <c r="N96" i="31"/>
  <c r="N97" i="31"/>
  <c r="N98" i="31"/>
  <c r="N99" i="31"/>
  <c r="N100" i="31"/>
  <c r="N101" i="31"/>
  <c r="N102" i="31"/>
  <c r="N103" i="31"/>
  <c r="N104" i="31"/>
  <c r="N105" i="31"/>
  <c r="N106" i="31"/>
  <c r="N107" i="31"/>
  <c r="N108" i="31"/>
  <c r="N109" i="31"/>
  <c r="N110" i="31"/>
  <c r="N111" i="31"/>
  <c r="P15" i="42"/>
  <c r="Q15" i="42" s="1"/>
  <c r="P16" i="42"/>
  <c r="Q16" i="42" s="1"/>
  <c r="P17" i="42"/>
  <c r="Q17" i="42" s="1"/>
  <c r="P18" i="42"/>
  <c r="Q18" i="42" s="1"/>
  <c r="P19" i="42"/>
  <c r="Q19" i="42" s="1"/>
  <c r="P20" i="42"/>
  <c r="Q20" i="42" s="1"/>
  <c r="P21" i="42"/>
  <c r="Q21" i="42" s="1"/>
  <c r="P22" i="42"/>
  <c r="P23" i="42"/>
  <c r="Q23" i="42" s="1"/>
  <c r="P24" i="42"/>
  <c r="P25" i="42"/>
  <c r="Q25" i="42" s="1"/>
  <c r="P26" i="42"/>
  <c r="Q26" i="42" s="1"/>
  <c r="P27" i="42"/>
  <c r="Q27" i="42" s="1"/>
  <c r="P28" i="42"/>
  <c r="Q28" i="42" s="1"/>
  <c r="P29" i="42"/>
  <c r="P30" i="42"/>
  <c r="Q30" i="42" s="1"/>
  <c r="P31" i="42"/>
  <c r="Q31" i="42" s="1"/>
  <c r="P32" i="42"/>
  <c r="Q32" i="42" s="1"/>
  <c r="P33" i="42"/>
  <c r="Q33" i="42" s="1"/>
  <c r="P34" i="42"/>
  <c r="P35" i="42"/>
  <c r="P36" i="42"/>
  <c r="P37" i="42"/>
  <c r="Q37" i="42" s="1"/>
  <c r="P38" i="42"/>
  <c r="Q38" i="42" s="1"/>
  <c r="P39" i="42"/>
  <c r="Q39" i="42" s="1"/>
  <c r="P40" i="42"/>
  <c r="P41" i="42"/>
  <c r="Q41" i="42" s="1"/>
  <c r="P42" i="42"/>
  <c r="Q42" i="42" s="1"/>
  <c r="P43" i="42"/>
  <c r="Q43" i="42" s="1"/>
  <c r="P44" i="42"/>
  <c r="Q44" i="42" s="1"/>
  <c r="P45" i="42"/>
  <c r="Q45" i="42" s="1"/>
  <c r="P46" i="42"/>
  <c r="Q46" i="42" s="1"/>
  <c r="P47" i="42"/>
  <c r="Q47" i="42" s="1"/>
  <c r="P48" i="42"/>
  <c r="P49" i="42"/>
  <c r="P50" i="42"/>
  <c r="P51" i="42"/>
  <c r="Q51" i="42" s="1"/>
  <c r="P52" i="42"/>
  <c r="Q52" i="42" s="1"/>
  <c r="P53" i="42"/>
  <c r="P54" i="42"/>
  <c r="P55" i="42"/>
  <c r="P56" i="42"/>
  <c r="P57" i="42"/>
  <c r="Q57" i="42" s="1"/>
  <c r="P58" i="42"/>
  <c r="Q58" i="42" s="1"/>
  <c r="P59" i="42"/>
  <c r="Q59" i="42" s="1"/>
  <c r="P60" i="42"/>
  <c r="Q60" i="42" s="1"/>
  <c r="P61" i="42"/>
  <c r="Q61" i="42" s="1"/>
  <c r="P62" i="42"/>
  <c r="P63" i="42"/>
  <c r="P64" i="42"/>
  <c r="P65" i="42"/>
  <c r="Q65" i="42" s="1"/>
  <c r="P66" i="42"/>
  <c r="Q66" i="42" s="1"/>
  <c r="P67" i="42"/>
  <c r="P68" i="42"/>
  <c r="P69" i="42"/>
  <c r="P70" i="42"/>
  <c r="P71" i="42"/>
  <c r="Q71" i="42" s="1"/>
  <c r="P72" i="42"/>
  <c r="Q72" i="42" s="1"/>
  <c r="P73" i="42"/>
  <c r="Q73" i="42" s="1"/>
  <c r="P74" i="42"/>
  <c r="Q74" i="42" s="1"/>
  <c r="P75" i="42"/>
  <c r="Q75" i="42" s="1"/>
  <c r="P76" i="42"/>
  <c r="P77" i="42"/>
  <c r="P78" i="42"/>
  <c r="P79" i="42"/>
  <c r="Q79" i="42" s="1"/>
  <c r="P80" i="42"/>
  <c r="Q80" i="42" s="1"/>
  <c r="P81" i="42"/>
  <c r="P82" i="42"/>
  <c r="P83" i="42"/>
  <c r="P84" i="42"/>
  <c r="P85" i="42"/>
  <c r="Q85" i="42" s="1"/>
  <c r="P86" i="42"/>
  <c r="Q86" i="42" s="1"/>
  <c r="P87" i="42"/>
  <c r="Q87" i="42" s="1"/>
  <c r="P88" i="42"/>
  <c r="Q88" i="42" s="1"/>
  <c r="P89" i="42"/>
  <c r="Q89" i="42" s="1"/>
  <c r="P90" i="42"/>
  <c r="P91" i="42"/>
  <c r="P92" i="42"/>
  <c r="P93" i="42"/>
  <c r="Q93" i="42" s="1"/>
  <c r="P94" i="42"/>
  <c r="Q94" i="42" s="1"/>
  <c r="P95" i="42"/>
  <c r="P96" i="42"/>
  <c r="P97" i="42"/>
  <c r="P98" i="42"/>
  <c r="P99" i="42"/>
  <c r="Q99" i="42" s="1"/>
  <c r="P100" i="42"/>
  <c r="Q100" i="42" s="1"/>
  <c r="P101" i="42"/>
  <c r="Q101" i="42" s="1"/>
  <c r="P102" i="42"/>
  <c r="Q102" i="42" s="1"/>
  <c r="P103" i="42"/>
  <c r="Q103" i="42" s="1"/>
  <c r="P104" i="42"/>
  <c r="P105" i="42"/>
  <c r="P106" i="42"/>
  <c r="P107" i="42"/>
  <c r="Q107" i="42" s="1"/>
  <c r="P108" i="42"/>
  <c r="Q108" i="42" s="1"/>
  <c r="P109" i="42"/>
  <c r="P110" i="42"/>
  <c r="P111" i="42"/>
  <c r="P112" i="42"/>
  <c r="P113" i="42"/>
  <c r="Q113" i="42" s="1"/>
  <c r="M15" i="42"/>
  <c r="N15" i="42" s="1"/>
  <c r="M16" i="42"/>
  <c r="N16" i="42" s="1"/>
  <c r="M17" i="42"/>
  <c r="N17" i="42" s="1"/>
  <c r="M18" i="42"/>
  <c r="N18" i="42" s="1"/>
  <c r="M19" i="42"/>
  <c r="N19" i="42" s="1"/>
  <c r="R19" i="42" s="1" a="1"/>
  <c r="R19" i="42" s="1"/>
  <c r="M20" i="42"/>
  <c r="N20" i="42" s="1"/>
  <c r="M21" i="42"/>
  <c r="N21" i="42" s="1"/>
  <c r="M22" i="42"/>
  <c r="N22" i="42" s="1"/>
  <c r="M23" i="42"/>
  <c r="N23" i="42" s="1"/>
  <c r="M24" i="42"/>
  <c r="N24" i="42" s="1"/>
  <c r="M25" i="42"/>
  <c r="N25" i="42" s="1"/>
  <c r="M26" i="42"/>
  <c r="N26" i="42" s="1"/>
  <c r="M27" i="42"/>
  <c r="N27" i="42" s="1"/>
  <c r="M28" i="42"/>
  <c r="N28" i="42" s="1"/>
  <c r="M29" i="42"/>
  <c r="N29" i="42" s="1"/>
  <c r="M30" i="42"/>
  <c r="N30" i="42" s="1"/>
  <c r="M31" i="42"/>
  <c r="N31" i="42" s="1"/>
  <c r="M32" i="42"/>
  <c r="N32" i="42" s="1"/>
  <c r="M33" i="42"/>
  <c r="N33" i="42" s="1"/>
  <c r="M34" i="42"/>
  <c r="N34" i="42" s="1"/>
  <c r="M35" i="42"/>
  <c r="N35" i="42" s="1"/>
  <c r="M36" i="42"/>
  <c r="N36" i="42" s="1"/>
  <c r="M37" i="42"/>
  <c r="N37" i="42" s="1"/>
  <c r="M38" i="42"/>
  <c r="N38" i="42" s="1"/>
  <c r="M39" i="42"/>
  <c r="M40" i="42"/>
  <c r="N40" i="42" s="1"/>
  <c r="M41" i="42"/>
  <c r="N41" i="42" s="1"/>
  <c r="M42" i="42"/>
  <c r="N42" i="42" s="1"/>
  <c r="M43" i="42"/>
  <c r="N43" i="42" s="1"/>
  <c r="M44" i="42"/>
  <c r="N44" i="42" s="1"/>
  <c r="M45" i="42"/>
  <c r="N45" i="42" s="1"/>
  <c r="M46" i="42"/>
  <c r="N46" i="42" s="1"/>
  <c r="M47" i="42"/>
  <c r="N47" i="42" s="1"/>
  <c r="M48" i="42"/>
  <c r="N48" i="42" s="1"/>
  <c r="M49" i="42"/>
  <c r="N49" i="42" s="1"/>
  <c r="M50" i="42"/>
  <c r="M51" i="42"/>
  <c r="M52" i="42"/>
  <c r="N52" i="42" s="1"/>
  <c r="M53" i="42"/>
  <c r="M54" i="42"/>
  <c r="M55" i="42"/>
  <c r="N55" i="42" s="1"/>
  <c r="M56" i="42"/>
  <c r="N56" i="42" s="1"/>
  <c r="M57" i="42"/>
  <c r="N57" i="42" s="1"/>
  <c r="M58" i="42"/>
  <c r="N58" i="42" s="1"/>
  <c r="M59" i="42"/>
  <c r="N59" i="42" s="1"/>
  <c r="M60" i="42"/>
  <c r="N60" i="42" s="1"/>
  <c r="M61" i="42"/>
  <c r="N61" i="42" s="1"/>
  <c r="M62" i="42"/>
  <c r="M63" i="42"/>
  <c r="N63" i="42" s="1"/>
  <c r="M64" i="42"/>
  <c r="N64" i="42" s="1"/>
  <c r="M65" i="42"/>
  <c r="M66" i="42"/>
  <c r="M67" i="42"/>
  <c r="M68" i="42"/>
  <c r="M69" i="42"/>
  <c r="N69" i="42" s="1"/>
  <c r="M70" i="42"/>
  <c r="N70" i="42" s="1"/>
  <c r="M71" i="42"/>
  <c r="N71" i="42" s="1"/>
  <c r="M72" i="42"/>
  <c r="N72" i="42" s="1"/>
  <c r="M73" i="42"/>
  <c r="N73" i="42" s="1"/>
  <c r="M74" i="42"/>
  <c r="N74" i="42" s="1"/>
  <c r="M75" i="42"/>
  <c r="N75" i="42" s="1"/>
  <c r="M76" i="42"/>
  <c r="M77" i="42"/>
  <c r="N77" i="42" s="1"/>
  <c r="M78" i="42"/>
  <c r="N78" i="42" s="1"/>
  <c r="M79" i="42"/>
  <c r="M80" i="42"/>
  <c r="M81" i="42"/>
  <c r="M82" i="42"/>
  <c r="M83" i="42"/>
  <c r="N83" i="42" s="1"/>
  <c r="M84" i="42"/>
  <c r="N84" i="42" s="1"/>
  <c r="M85" i="42"/>
  <c r="N85" i="42" s="1"/>
  <c r="M86" i="42"/>
  <c r="N86" i="42" s="1"/>
  <c r="M87" i="42"/>
  <c r="N87" i="42" s="1"/>
  <c r="M88" i="42"/>
  <c r="N88" i="42" s="1"/>
  <c r="M89" i="42"/>
  <c r="N89" i="42" s="1"/>
  <c r="M90" i="42"/>
  <c r="M91" i="42"/>
  <c r="N91" i="42" s="1"/>
  <c r="M92" i="42"/>
  <c r="N92" i="42" s="1"/>
  <c r="M93" i="42"/>
  <c r="M94" i="42"/>
  <c r="M95" i="42"/>
  <c r="M96" i="42"/>
  <c r="M97" i="42"/>
  <c r="N97" i="42" s="1"/>
  <c r="M98" i="42"/>
  <c r="N98" i="42" s="1"/>
  <c r="M99" i="42"/>
  <c r="N99" i="42" s="1"/>
  <c r="M100" i="42"/>
  <c r="N100" i="42" s="1"/>
  <c r="M101" i="42"/>
  <c r="N101" i="42" s="1"/>
  <c r="M102" i="42"/>
  <c r="N102" i="42" s="1"/>
  <c r="M103" i="42"/>
  <c r="N103" i="42" s="1"/>
  <c r="M104" i="42"/>
  <c r="M105" i="42"/>
  <c r="N105" i="42" s="1"/>
  <c r="M106" i="42"/>
  <c r="N106" i="42" s="1"/>
  <c r="M107" i="42"/>
  <c r="M108" i="42"/>
  <c r="M109" i="42"/>
  <c r="M110" i="42"/>
  <c r="M111" i="42"/>
  <c r="N111" i="42" s="1"/>
  <c r="M112" i="42"/>
  <c r="N112" i="42" s="1"/>
  <c r="M113" i="42"/>
  <c r="N113" i="42" s="1"/>
  <c r="R17" i="42" a="1"/>
  <c r="R17" i="42" s="1"/>
  <c r="R18" i="42" a="1"/>
  <c r="R18" i="42" s="1"/>
  <c r="R20" i="42" a="1"/>
  <c r="R20" i="42" s="1"/>
  <c r="R21" i="42" a="1"/>
  <c r="R21" i="42" s="1"/>
  <c r="R22" i="42" a="1"/>
  <c r="R22" i="42" s="1"/>
  <c r="R23" i="42" a="1"/>
  <c r="R23" i="42" s="1"/>
  <c r="R24" i="42" a="1"/>
  <c r="R24" i="42" s="1"/>
  <c r="R25" i="42" a="1"/>
  <c r="R25" i="42" s="1"/>
  <c r="R26" i="42" a="1"/>
  <c r="R26" i="42" s="1"/>
  <c r="R27" i="42" a="1"/>
  <c r="R27" i="42" s="1"/>
  <c r="R28" i="42" a="1"/>
  <c r="R28" i="42" s="1"/>
  <c r="R29" i="42" a="1"/>
  <c r="R29" i="42" s="1"/>
  <c r="R30" i="42" a="1"/>
  <c r="R30" i="42" s="1"/>
  <c r="R31" i="42" a="1"/>
  <c r="R31" i="42" s="1"/>
  <c r="R32" i="42" a="1"/>
  <c r="R32" i="42" s="1"/>
  <c r="R33" i="42" a="1"/>
  <c r="R33" i="42" s="1"/>
  <c r="R34" i="42" a="1"/>
  <c r="R34" i="42" s="1"/>
  <c r="R35" i="42" a="1"/>
  <c r="R35" i="42" s="1"/>
  <c r="R36" i="42" a="1"/>
  <c r="R36" i="42" s="1"/>
  <c r="R37" i="42" a="1"/>
  <c r="R37" i="42" s="1"/>
  <c r="R38" i="42" a="1"/>
  <c r="R38" i="42" s="1"/>
  <c r="R39" i="42" a="1"/>
  <c r="R39" i="42" s="1"/>
  <c r="R40" i="42" a="1"/>
  <c r="R40" i="42" s="1"/>
  <c r="R41" i="42" a="1"/>
  <c r="R41" i="42" s="1"/>
  <c r="R42" i="42" a="1"/>
  <c r="R42" i="42" s="1"/>
  <c r="R43" i="42" a="1"/>
  <c r="R43" i="42" s="1"/>
  <c r="R44" i="42" a="1"/>
  <c r="R44" i="42" s="1"/>
  <c r="R45" i="42" a="1"/>
  <c r="R45" i="42" s="1"/>
  <c r="R46" i="42" a="1"/>
  <c r="R46" i="42" s="1"/>
  <c r="R47" i="42" a="1"/>
  <c r="R47" i="42" s="1"/>
  <c r="R48" i="42" a="1"/>
  <c r="R48" i="42" s="1"/>
  <c r="R49" i="42" a="1"/>
  <c r="R49" i="42" s="1"/>
  <c r="R50" i="42" a="1"/>
  <c r="R50" i="42" s="1"/>
  <c r="R51" i="42" a="1"/>
  <c r="R51" i="42" s="1"/>
  <c r="R52" i="42" a="1"/>
  <c r="R52" i="42" s="1"/>
  <c r="R53" i="42" a="1"/>
  <c r="R53" i="42" s="1"/>
  <c r="R54" i="42" a="1"/>
  <c r="R54" i="42" s="1"/>
  <c r="R55" i="42" a="1"/>
  <c r="R55" i="42" s="1"/>
  <c r="R56" i="42" a="1"/>
  <c r="R56" i="42" s="1"/>
  <c r="R57" i="42" a="1"/>
  <c r="R57" i="42" s="1"/>
  <c r="R58" i="42" a="1"/>
  <c r="R58" i="42" s="1"/>
  <c r="R59" i="42" a="1"/>
  <c r="R59" i="42" s="1"/>
  <c r="R60" i="42" a="1"/>
  <c r="R60" i="42" s="1"/>
  <c r="R61" i="42" a="1"/>
  <c r="R61" i="42" s="1"/>
  <c r="R62" i="42" a="1"/>
  <c r="R62" i="42" s="1"/>
  <c r="R63" i="42" a="1"/>
  <c r="R63" i="42" s="1"/>
  <c r="R64" i="42" a="1"/>
  <c r="R64" i="42" s="1"/>
  <c r="R65" i="42" a="1"/>
  <c r="R65" i="42" s="1"/>
  <c r="R66" i="42" a="1"/>
  <c r="R66" i="42" s="1"/>
  <c r="R67" i="42" a="1"/>
  <c r="R67" i="42" s="1"/>
  <c r="R68" i="42" a="1"/>
  <c r="R68" i="42" s="1"/>
  <c r="R69" i="42" a="1"/>
  <c r="R69" i="42" s="1"/>
  <c r="R70" i="42" a="1"/>
  <c r="R70" i="42" s="1"/>
  <c r="R71" i="42" a="1"/>
  <c r="R71" i="42" s="1"/>
  <c r="R72" i="42" a="1"/>
  <c r="R72" i="42" s="1"/>
  <c r="R73" i="42" a="1"/>
  <c r="R73" i="42" s="1"/>
  <c r="R74" i="42" a="1"/>
  <c r="R74" i="42" s="1"/>
  <c r="R75" i="42" a="1"/>
  <c r="R75" i="42" s="1"/>
  <c r="R76" i="42" a="1"/>
  <c r="R76" i="42" s="1"/>
  <c r="R77" i="42" a="1"/>
  <c r="R77" i="42" s="1"/>
  <c r="R78" i="42" a="1"/>
  <c r="R78" i="42" s="1"/>
  <c r="R79" i="42" a="1"/>
  <c r="R79" i="42" s="1"/>
  <c r="R80" i="42" a="1"/>
  <c r="R80" i="42" s="1"/>
  <c r="R81" i="42" a="1"/>
  <c r="R81" i="42" s="1"/>
  <c r="R82" i="42" a="1"/>
  <c r="R82" i="42" s="1"/>
  <c r="R83" i="42" a="1"/>
  <c r="R83" i="42" s="1"/>
  <c r="R84" i="42" a="1"/>
  <c r="R84" i="42" s="1"/>
  <c r="R85" i="42" a="1"/>
  <c r="R85" i="42" s="1"/>
  <c r="R86" i="42" a="1"/>
  <c r="R86" i="42" s="1"/>
  <c r="R87" i="42" a="1"/>
  <c r="R87" i="42" s="1"/>
  <c r="R88" i="42" a="1"/>
  <c r="R88" i="42" s="1"/>
  <c r="R89" i="42" a="1"/>
  <c r="R89" i="42" s="1"/>
  <c r="R90" i="42" a="1"/>
  <c r="R90" i="42" s="1"/>
  <c r="R91" i="42" a="1"/>
  <c r="R91" i="42" s="1"/>
  <c r="R92" i="42" a="1"/>
  <c r="R92" i="42" s="1"/>
  <c r="R93" i="42" a="1"/>
  <c r="R93" i="42" s="1"/>
  <c r="R94" i="42" a="1"/>
  <c r="R94" i="42" s="1"/>
  <c r="R95" i="42" a="1"/>
  <c r="R95" i="42" s="1"/>
  <c r="R96" i="42" a="1"/>
  <c r="R96" i="42" s="1"/>
  <c r="R97" i="42" a="1"/>
  <c r="R97" i="42" s="1"/>
  <c r="R98" i="42" a="1"/>
  <c r="R98" i="42" s="1"/>
  <c r="R99" i="42" a="1"/>
  <c r="R99" i="42" s="1"/>
  <c r="R100" i="42" a="1"/>
  <c r="R100" i="42" s="1"/>
  <c r="R101" i="42" a="1"/>
  <c r="R101" i="42" s="1"/>
  <c r="R102" i="42" a="1"/>
  <c r="R102" i="42" s="1"/>
  <c r="R103" i="42" a="1"/>
  <c r="R103" i="42" s="1"/>
  <c r="R104" i="42" a="1"/>
  <c r="R104" i="42" s="1"/>
  <c r="R105" i="42" a="1"/>
  <c r="R105" i="42" s="1"/>
  <c r="R106" i="42" a="1"/>
  <c r="R106" i="42" s="1"/>
  <c r="R107" i="42" a="1"/>
  <c r="R107" i="42" s="1"/>
  <c r="R108" i="42" a="1"/>
  <c r="R108" i="42" s="1"/>
  <c r="R109" i="42" a="1"/>
  <c r="R109" i="42" s="1"/>
  <c r="R110" i="42" a="1"/>
  <c r="R110" i="42" s="1"/>
  <c r="R111" i="42" a="1"/>
  <c r="R111" i="42" s="1"/>
  <c r="R112" i="42" a="1"/>
  <c r="R112" i="42" s="1"/>
  <c r="R113" i="42" a="1"/>
  <c r="R113" i="42" s="1"/>
  <c r="P14" i="42"/>
  <c r="Q14" i="42" s="1"/>
  <c r="B9" i="7" l="1" a="1"/>
  <c r="B9" i="7" s="1"/>
  <c r="E9" i="7" s="1"/>
  <c r="F8" i="7"/>
  <c r="G8" i="7" s="1"/>
  <c r="C7" i="41"/>
  <c r="F7" i="41"/>
  <c r="G7" i="41" s="1"/>
  <c r="B8" i="44" a="1"/>
  <c r="B8" i="44" s="1"/>
  <c r="F8" i="44" s="1"/>
  <c r="G8" i="44" s="1"/>
  <c r="B8" i="41" a="1"/>
  <c r="B8" i="41" s="1"/>
  <c r="F8" i="41" s="1"/>
  <c r="G8" i="41" s="1"/>
  <c r="D8" i="7"/>
  <c r="D7" i="7"/>
  <c r="C7" i="7"/>
  <c r="E8" i="7"/>
  <c r="C8" i="7"/>
  <c r="R15" i="42" a="1"/>
  <c r="R15" i="42" s="1"/>
  <c r="D9" i="7" l="1"/>
  <c r="C9" i="7"/>
  <c r="F9" i="7"/>
  <c r="G9" i="7" s="1"/>
  <c r="H8" i="44"/>
  <c r="B9" i="44" a="1"/>
  <c r="B9" i="44" s="1"/>
  <c r="F9" i="44" s="1"/>
  <c r="G9" i="44" s="1"/>
  <c r="M14" i="42"/>
  <c r="N14" i="42" s="1"/>
  <c r="F2" i="43"/>
  <c r="F2" i="38"/>
  <c r="E27" i="41"/>
  <c r="R46" i="39"/>
  <c r="AA45" i="39"/>
  <c r="V45" i="39"/>
  <c r="R45" i="39"/>
  <c r="R44" i="39"/>
  <c r="R43" i="39"/>
  <c r="P11" i="39"/>
  <c r="P9" i="39"/>
  <c r="P6" i="39"/>
  <c r="P4" i="39"/>
  <c r="AC2" i="39"/>
  <c r="Z2" i="39"/>
  <c r="X2" i="39"/>
  <c r="R56" i="37"/>
  <c r="AA55" i="37"/>
  <c r="V55" i="37"/>
  <c r="R55" i="37"/>
  <c r="R54" i="37"/>
  <c r="R53" i="37"/>
  <c r="P12" i="37"/>
  <c r="P4" i="37"/>
  <c r="AC2" i="37"/>
  <c r="AC3" i="17"/>
  <c r="Z3" i="17"/>
  <c r="X3" i="17"/>
  <c r="R49" i="10"/>
  <c r="V48" i="10"/>
  <c r="R48" i="10"/>
  <c r="R47" i="10"/>
  <c r="H9" i="44" l="1"/>
  <c r="B10" i="44" a="1"/>
  <c r="B10" i="44" s="1"/>
  <c r="F10" i="44" s="1"/>
  <c r="G10" i="44" s="1"/>
  <c r="D7" i="41"/>
  <c r="L8" i="41"/>
  <c r="E7" i="41"/>
  <c r="N7" i="41" s="1"/>
  <c r="I7" i="41"/>
  <c r="M7" i="41"/>
  <c r="H7" i="41"/>
  <c r="K7" i="41"/>
  <c r="L7" i="41"/>
  <c r="J7" i="41"/>
  <c r="R16" i="42" a="1"/>
  <c r="R16" i="42" s="1"/>
  <c r="R14" i="42" a="1"/>
  <c r="R14" i="42" s="1"/>
  <c r="B11" i="44" l="1" a="1"/>
  <c r="B11" i="44" s="1"/>
  <c r="F11" i="44" s="1"/>
  <c r="G11" i="44" s="1"/>
  <c r="D8" i="41"/>
  <c r="E8" i="41"/>
  <c r="N8" i="41" s="1"/>
  <c r="H8" i="41"/>
  <c r="B9" i="41" a="1"/>
  <c r="B9" i="41" s="1"/>
  <c r="F9" i="41" s="1"/>
  <c r="G9" i="41" s="1"/>
  <c r="C8" i="41"/>
  <c r="J8" i="41" s="1"/>
  <c r="K8" i="41"/>
  <c r="I8" i="41"/>
  <c r="M8" i="41"/>
  <c r="B12" i="44" l="1" a="1"/>
  <c r="B12" i="44" s="1"/>
  <c r="F12" i="44" s="1"/>
  <c r="G12" i="44" s="1"/>
  <c r="B10" i="41" a="1"/>
  <c r="B10" i="41" s="1"/>
  <c r="F10" i="41" s="1"/>
  <c r="G10" i="41" s="1"/>
  <c r="B13" i="44" l="1" a="1"/>
  <c r="B13" i="44" s="1"/>
  <c r="F13" i="44" s="1"/>
  <c r="G13" i="44" s="1"/>
  <c r="B11" i="41" a="1"/>
  <c r="B11" i="41" s="1"/>
  <c r="L24" i="29"/>
  <c r="B14" i="44" l="1" a="1"/>
  <c r="B14" i="44" s="1"/>
  <c r="F14" i="44" s="1"/>
  <c r="G14" i="44" s="1"/>
  <c r="B12" i="41" a="1"/>
  <c r="B12" i="41" s="1"/>
  <c r="F11" i="41"/>
  <c r="G11" i="41" s="1"/>
  <c r="B15" i="44" l="1" a="1"/>
  <c r="B15" i="44" s="1"/>
  <c r="F15" i="44" s="1"/>
  <c r="G15" i="44" s="1"/>
  <c r="B13" i="41" a="1"/>
  <c r="B13" i="41" s="1"/>
  <c r="F13" i="41" s="1"/>
  <c r="G13" i="41" s="1"/>
  <c r="F12" i="41"/>
  <c r="G12" i="41" s="1"/>
  <c r="L12" i="41"/>
  <c r="M12" i="41"/>
  <c r="C12" i="41"/>
  <c r="K12" i="41"/>
  <c r="E12" i="41"/>
  <c r="N12" i="41" s="1"/>
  <c r="I12" i="41"/>
  <c r="D12" i="41"/>
  <c r="H12" i="41"/>
  <c r="B16" i="44" l="1" a="1"/>
  <c r="B16" i="44" s="1"/>
  <c r="F16" i="44" s="1"/>
  <c r="G16" i="44" s="1"/>
  <c r="J12" i="41"/>
  <c r="B14" i="41" a="1"/>
  <c r="B14" i="41" s="1"/>
  <c r="F14" i="41" s="1"/>
  <c r="G14" i="41" s="1"/>
  <c r="M12" i="45"/>
  <c r="N12" i="45" s="1"/>
  <c r="R111" i="45" a="1"/>
  <c r="R111" i="45" s="1"/>
  <c r="P111" i="45"/>
  <c r="M111" i="45"/>
  <c r="R110" i="45" a="1"/>
  <c r="R110" i="45" s="1"/>
  <c r="P110" i="45"/>
  <c r="M110" i="45"/>
  <c r="R109" i="45" a="1"/>
  <c r="R109" i="45" s="1"/>
  <c r="P109" i="45"/>
  <c r="M109" i="45"/>
  <c r="R108" i="45" a="1"/>
  <c r="R108" i="45" s="1"/>
  <c r="P108" i="45"/>
  <c r="M108" i="45"/>
  <c r="R107" i="45" a="1"/>
  <c r="R107" i="45" s="1"/>
  <c r="P107" i="45"/>
  <c r="M107" i="45"/>
  <c r="R106" i="45" a="1"/>
  <c r="R106" i="45" s="1"/>
  <c r="P106" i="45"/>
  <c r="M106" i="45"/>
  <c r="R105" i="45" a="1"/>
  <c r="R105" i="45" s="1"/>
  <c r="P105" i="45"/>
  <c r="M105" i="45"/>
  <c r="R104" i="45" a="1"/>
  <c r="R104" i="45" s="1"/>
  <c r="P104" i="45"/>
  <c r="M104" i="45"/>
  <c r="R103" i="45" a="1"/>
  <c r="R103" i="45" s="1"/>
  <c r="P103" i="45"/>
  <c r="M103" i="45"/>
  <c r="R102" i="45" a="1"/>
  <c r="R102" i="45" s="1"/>
  <c r="P102" i="45"/>
  <c r="M102" i="45"/>
  <c r="R101" i="45" a="1"/>
  <c r="R101" i="45" s="1"/>
  <c r="P101" i="45"/>
  <c r="M101" i="45"/>
  <c r="R100" i="45" a="1"/>
  <c r="R100" i="45" s="1"/>
  <c r="P100" i="45"/>
  <c r="M100" i="45"/>
  <c r="R99" i="45" a="1"/>
  <c r="R99" i="45" s="1"/>
  <c r="P99" i="45"/>
  <c r="M99" i="45"/>
  <c r="R98" i="45" a="1"/>
  <c r="R98" i="45" s="1"/>
  <c r="P98" i="45"/>
  <c r="M98" i="45"/>
  <c r="R97" i="45" a="1"/>
  <c r="R97" i="45" s="1"/>
  <c r="P97" i="45"/>
  <c r="M97" i="45"/>
  <c r="R96" i="45" a="1"/>
  <c r="R96" i="45" s="1"/>
  <c r="P96" i="45"/>
  <c r="M96" i="45"/>
  <c r="R95" i="45" a="1"/>
  <c r="R95" i="45" s="1"/>
  <c r="P95" i="45"/>
  <c r="M95" i="45"/>
  <c r="R94" i="45" a="1"/>
  <c r="R94" i="45" s="1"/>
  <c r="P94" i="45"/>
  <c r="M94" i="45"/>
  <c r="R93" i="45" a="1"/>
  <c r="R93" i="45" s="1"/>
  <c r="P93" i="45"/>
  <c r="M93" i="45"/>
  <c r="R92" i="45" a="1"/>
  <c r="R92" i="45" s="1"/>
  <c r="P92" i="45"/>
  <c r="M92" i="45"/>
  <c r="R91" i="45" a="1"/>
  <c r="R91" i="45" s="1"/>
  <c r="P91" i="45"/>
  <c r="M91" i="45"/>
  <c r="R90" i="45" a="1"/>
  <c r="R90" i="45" s="1"/>
  <c r="P90" i="45"/>
  <c r="M90" i="45"/>
  <c r="R89" i="45" a="1"/>
  <c r="R89" i="45" s="1"/>
  <c r="P89" i="45"/>
  <c r="M89" i="45"/>
  <c r="R88" i="45" a="1"/>
  <c r="R88" i="45" s="1"/>
  <c r="P88" i="45"/>
  <c r="M88" i="45"/>
  <c r="R87" i="45" a="1"/>
  <c r="R87" i="45" s="1"/>
  <c r="P87" i="45"/>
  <c r="M87" i="45"/>
  <c r="R86" i="45" a="1"/>
  <c r="R86" i="45" s="1"/>
  <c r="P86" i="45"/>
  <c r="M86" i="45"/>
  <c r="R85" i="45" a="1"/>
  <c r="R85" i="45" s="1"/>
  <c r="P85" i="45"/>
  <c r="M85" i="45"/>
  <c r="R84" i="45" a="1"/>
  <c r="R84" i="45" s="1"/>
  <c r="P84" i="45"/>
  <c r="M84" i="45"/>
  <c r="R83" i="45" a="1"/>
  <c r="R83" i="45" s="1"/>
  <c r="P83" i="45"/>
  <c r="M83" i="45"/>
  <c r="R82" i="45" a="1"/>
  <c r="R82" i="45" s="1"/>
  <c r="P82" i="45"/>
  <c r="M82" i="45"/>
  <c r="R81" i="45" a="1"/>
  <c r="R81" i="45" s="1"/>
  <c r="P81" i="45"/>
  <c r="M81" i="45"/>
  <c r="R80" i="45" a="1"/>
  <c r="R80" i="45" s="1"/>
  <c r="P80" i="45"/>
  <c r="M80" i="45"/>
  <c r="R79" i="45" a="1"/>
  <c r="R79" i="45" s="1"/>
  <c r="P79" i="45"/>
  <c r="M79" i="45"/>
  <c r="R78" i="45" a="1"/>
  <c r="R78" i="45" s="1"/>
  <c r="P78" i="45"/>
  <c r="M78" i="45"/>
  <c r="R77" i="45" a="1"/>
  <c r="R77" i="45" s="1"/>
  <c r="P77" i="45"/>
  <c r="M77" i="45"/>
  <c r="R76" i="45" a="1"/>
  <c r="R76" i="45" s="1"/>
  <c r="P76" i="45"/>
  <c r="M76" i="45"/>
  <c r="R75" i="45" a="1"/>
  <c r="R75" i="45" s="1"/>
  <c r="P75" i="45"/>
  <c r="M75" i="45"/>
  <c r="R74" i="45" a="1"/>
  <c r="R74" i="45" s="1"/>
  <c r="P74" i="45"/>
  <c r="M74" i="45"/>
  <c r="R73" i="45" a="1"/>
  <c r="R73" i="45" s="1"/>
  <c r="P73" i="45"/>
  <c r="M73" i="45"/>
  <c r="R72" i="45" a="1"/>
  <c r="R72" i="45" s="1"/>
  <c r="P72" i="45"/>
  <c r="M72" i="45"/>
  <c r="R71" i="45" a="1"/>
  <c r="R71" i="45" s="1"/>
  <c r="P71" i="45"/>
  <c r="M71" i="45"/>
  <c r="R70" i="45" a="1"/>
  <c r="R70" i="45" s="1"/>
  <c r="P70" i="45"/>
  <c r="M70" i="45"/>
  <c r="R69" i="45" a="1"/>
  <c r="R69" i="45" s="1"/>
  <c r="P69" i="45"/>
  <c r="M69" i="45"/>
  <c r="R68" i="45" a="1"/>
  <c r="R68" i="45" s="1"/>
  <c r="P68" i="45"/>
  <c r="M68" i="45"/>
  <c r="R67" i="45" a="1"/>
  <c r="R67" i="45" s="1"/>
  <c r="P67" i="45"/>
  <c r="M67" i="45"/>
  <c r="R66" i="45" a="1"/>
  <c r="R66" i="45" s="1"/>
  <c r="P66" i="45"/>
  <c r="M66" i="45"/>
  <c r="R65" i="45" a="1"/>
  <c r="R65" i="45" s="1"/>
  <c r="P65" i="45"/>
  <c r="M65" i="45"/>
  <c r="R64" i="45" a="1"/>
  <c r="R64" i="45" s="1"/>
  <c r="P64" i="45"/>
  <c r="M64" i="45"/>
  <c r="R63" i="45" a="1"/>
  <c r="R63" i="45" s="1"/>
  <c r="P63" i="45"/>
  <c r="M63" i="45"/>
  <c r="R62" i="45" a="1"/>
  <c r="R62" i="45" s="1"/>
  <c r="P62" i="45"/>
  <c r="M62" i="45"/>
  <c r="R61" i="45" a="1"/>
  <c r="R61" i="45" s="1"/>
  <c r="P61" i="45"/>
  <c r="M61" i="45"/>
  <c r="R60" i="45" a="1"/>
  <c r="R60" i="45" s="1"/>
  <c r="P60" i="45"/>
  <c r="M60" i="45"/>
  <c r="R59" i="45" a="1"/>
  <c r="R59" i="45" s="1"/>
  <c r="P59" i="45"/>
  <c r="M59" i="45"/>
  <c r="R58" i="45" a="1"/>
  <c r="R58" i="45" s="1"/>
  <c r="P58" i="45"/>
  <c r="M58" i="45"/>
  <c r="R57" i="45" a="1"/>
  <c r="R57" i="45" s="1"/>
  <c r="P57" i="45"/>
  <c r="M57" i="45"/>
  <c r="R56" i="45" a="1"/>
  <c r="R56" i="45" s="1"/>
  <c r="P56" i="45"/>
  <c r="M56" i="45"/>
  <c r="R55" i="45" a="1"/>
  <c r="R55" i="45" s="1"/>
  <c r="P55" i="45"/>
  <c r="M55" i="45"/>
  <c r="R54" i="45" a="1"/>
  <c r="R54" i="45" s="1"/>
  <c r="P54" i="45"/>
  <c r="M54" i="45"/>
  <c r="R53" i="45" a="1"/>
  <c r="R53" i="45" s="1"/>
  <c r="P53" i="45"/>
  <c r="M53" i="45"/>
  <c r="R52" i="45" a="1"/>
  <c r="R52" i="45" s="1"/>
  <c r="P52" i="45"/>
  <c r="M52" i="45"/>
  <c r="R51" i="45" a="1"/>
  <c r="R51" i="45" s="1"/>
  <c r="P51" i="45"/>
  <c r="M51" i="45"/>
  <c r="R50" i="45" a="1"/>
  <c r="R50" i="45" s="1"/>
  <c r="P50" i="45"/>
  <c r="M50" i="45"/>
  <c r="R49" i="45" a="1"/>
  <c r="R49" i="45" s="1"/>
  <c r="P49" i="45"/>
  <c r="M49" i="45"/>
  <c r="R48" i="45" a="1"/>
  <c r="R48" i="45" s="1"/>
  <c r="P48" i="45"/>
  <c r="M48" i="45"/>
  <c r="R47" i="45" a="1"/>
  <c r="R47" i="45" s="1"/>
  <c r="P47" i="45"/>
  <c r="M47" i="45"/>
  <c r="R46" i="45" a="1"/>
  <c r="R46" i="45" s="1"/>
  <c r="P46" i="45"/>
  <c r="M46" i="45"/>
  <c r="R45" i="45" a="1"/>
  <c r="R45" i="45" s="1"/>
  <c r="P45" i="45"/>
  <c r="M45" i="45"/>
  <c r="R44" i="45" a="1"/>
  <c r="R44" i="45" s="1"/>
  <c r="P44" i="45"/>
  <c r="M44" i="45"/>
  <c r="R43" i="45" a="1"/>
  <c r="R43" i="45" s="1"/>
  <c r="P43" i="45"/>
  <c r="M43" i="45"/>
  <c r="R42" i="45" a="1"/>
  <c r="R42" i="45" s="1"/>
  <c r="P42" i="45"/>
  <c r="M42" i="45"/>
  <c r="R41" i="45" a="1"/>
  <c r="R41" i="45" s="1"/>
  <c r="P41" i="45"/>
  <c r="M41" i="45"/>
  <c r="R40" i="45" a="1"/>
  <c r="R40" i="45" s="1"/>
  <c r="P40" i="45"/>
  <c r="M40" i="45"/>
  <c r="R39" i="45" a="1"/>
  <c r="R39" i="45" s="1"/>
  <c r="P39" i="45"/>
  <c r="M39" i="45"/>
  <c r="R38" i="45" a="1"/>
  <c r="R38" i="45" s="1"/>
  <c r="P38" i="45"/>
  <c r="M38" i="45"/>
  <c r="R37" i="45" a="1"/>
  <c r="R37" i="45" s="1"/>
  <c r="P37" i="45"/>
  <c r="M37" i="45"/>
  <c r="R36" i="45" a="1"/>
  <c r="R36" i="45" s="1"/>
  <c r="P36" i="45"/>
  <c r="M36" i="45"/>
  <c r="R35" i="45" a="1"/>
  <c r="R35" i="45" s="1"/>
  <c r="P35" i="45"/>
  <c r="M35" i="45"/>
  <c r="R34" i="45" a="1"/>
  <c r="R34" i="45" s="1"/>
  <c r="P34" i="45"/>
  <c r="M34" i="45"/>
  <c r="R33" i="45" a="1"/>
  <c r="R33" i="45" s="1"/>
  <c r="P33" i="45"/>
  <c r="M33" i="45"/>
  <c r="R32" i="45" a="1"/>
  <c r="R32" i="45" s="1"/>
  <c r="P32" i="45"/>
  <c r="M32" i="45"/>
  <c r="R31" i="45" a="1"/>
  <c r="R31" i="45" s="1"/>
  <c r="P31" i="45"/>
  <c r="M31" i="45"/>
  <c r="R30" i="45" a="1"/>
  <c r="R30" i="45" s="1"/>
  <c r="P30" i="45"/>
  <c r="M30" i="45"/>
  <c r="R29" i="45" a="1"/>
  <c r="R29" i="45" s="1"/>
  <c r="P29" i="45"/>
  <c r="M29" i="45"/>
  <c r="R28" i="45" a="1"/>
  <c r="R28" i="45" s="1"/>
  <c r="P28" i="45"/>
  <c r="M28" i="45"/>
  <c r="R27" i="45" a="1"/>
  <c r="R27" i="45" s="1"/>
  <c r="P27" i="45"/>
  <c r="M27" i="45"/>
  <c r="R26" i="45" a="1"/>
  <c r="R26" i="45" s="1"/>
  <c r="P26" i="45"/>
  <c r="M26" i="45"/>
  <c r="R25" i="45" a="1"/>
  <c r="R25" i="45" s="1"/>
  <c r="P25" i="45"/>
  <c r="M25" i="45"/>
  <c r="R24" i="45" a="1"/>
  <c r="R24" i="45" s="1"/>
  <c r="P24" i="45"/>
  <c r="M24" i="45"/>
  <c r="R23" i="45" a="1"/>
  <c r="R23" i="45" s="1"/>
  <c r="P23" i="45"/>
  <c r="M23" i="45"/>
  <c r="R22" i="45" a="1"/>
  <c r="R22" i="45" s="1"/>
  <c r="P22" i="45"/>
  <c r="M22" i="45"/>
  <c r="R21" i="45" a="1"/>
  <c r="R21" i="45" s="1"/>
  <c r="P21" i="45"/>
  <c r="M21" i="45"/>
  <c r="R20" i="45" a="1"/>
  <c r="R20" i="45" s="1"/>
  <c r="P20" i="45"/>
  <c r="M20" i="45"/>
  <c r="R19" i="45" a="1"/>
  <c r="R19" i="45" s="1"/>
  <c r="P19" i="45"/>
  <c r="M19" i="45"/>
  <c r="P18" i="45"/>
  <c r="Q18" i="45" s="1"/>
  <c r="M18" i="45"/>
  <c r="N18" i="45" s="1"/>
  <c r="R18" i="45" s="1" a="1"/>
  <c r="R18" i="45" s="1"/>
  <c r="P17" i="45"/>
  <c r="Q17" i="45" s="1"/>
  <c r="M17" i="45"/>
  <c r="N17" i="45" s="1"/>
  <c r="R17" i="45" s="1" a="1"/>
  <c r="R17" i="45" s="1"/>
  <c r="P16" i="45"/>
  <c r="Q16" i="45" s="1"/>
  <c r="R16" i="45" s="1" a="1"/>
  <c r="R16" i="45" s="1"/>
  <c r="M16" i="45"/>
  <c r="N16" i="45" s="1"/>
  <c r="P15" i="45"/>
  <c r="Q15" i="45" s="1"/>
  <c r="R15" i="45" s="1" a="1"/>
  <c r="R15" i="45" s="1"/>
  <c r="M15" i="45"/>
  <c r="N15" i="45" s="1"/>
  <c r="P14" i="45"/>
  <c r="Q14" i="45" s="1"/>
  <c r="M14" i="45"/>
  <c r="N14" i="45" s="1"/>
  <c r="P13" i="45"/>
  <c r="Q13" i="45" s="1"/>
  <c r="M13" i="45"/>
  <c r="N13" i="45" s="1"/>
  <c r="P12" i="45"/>
  <c r="Q12" i="45" s="1"/>
  <c r="C3" i="45"/>
  <c r="P13" i="31"/>
  <c r="Q13" i="31" s="1"/>
  <c r="P14" i="31"/>
  <c r="Q14" i="31" s="1"/>
  <c r="P15" i="31"/>
  <c r="Q15" i="31" s="1"/>
  <c r="P16" i="31"/>
  <c r="P17" i="31"/>
  <c r="Q17" i="31" s="1"/>
  <c r="P18" i="31"/>
  <c r="Q18" i="31" s="1"/>
  <c r="P19" i="31"/>
  <c r="Q19" i="31" s="1"/>
  <c r="P20" i="31"/>
  <c r="Q20" i="31" s="1"/>
  <c r="P21" i="31"/>
  <c r="Q21" i="31" s="1"/>
  <c r="P22" i="31"/>
  <c r="P23" i="31"/>
  <c r="P24" i="31"/>
  <c r="P25" i="31"/>
  <c r="P26" i="31"/>
  <c r="P27" i="31"/>
  <c r="P28" i="31"/>
  <c r="P29" i="31"/>
  <c r="P30" i="31"/>
  <c r="P31" i="31"/>
  <c r="P32" i="31"/>
  <c r="P33" i="31"/>
  <c r="P34" i="31"/>
  <c r="P35" i="31"/>
  <c r="P36" i="31"/>
  <c r="P37" i="31"/>
  <c r="P38" i="31"/>
  <c r="P39" i="31"/>
  <c r="P40" i="31"/>
  <c r="P41" i="31"/>
  <c r="P42" i="31"/>
  <c r="P43" i="31"/>
  <c r="P44" i="31"/>
  <c r="P45" i="31"/>
  <c r="P46" i="31"/>
  <c r="P47" i="31"/>
  <c r="P48" i="31"/>
  <c r="P49" i="31"/>
  <c r="P50" i="31"/>
  <c r="P51" i="31"/>
  <c r="P52" i="31"/>
  <c r="P53" i="31"/>
  <c r="P54" i="31"/>
  <c r="P55" i="31"/>
  <c r="P56" i="31"/>
  <c r="P57" i="31"/>
  <c r="P58" i="31"/>
  <c r="P59" i="31"/>
  <c r="P60" i="31"/>
  <c r="P61" i="31"/>
  <c r="P62" i="31"/>
  <c r="P63" i="31"/>
  <c r="P64" i="31"/>
  <c r="P65" i="31"/>
  <c r="P66" i="31"/>
  <c r="P67" i="31"/>
  <c r="P68" i="31"/>
  <c r="P69" i="31"/>
  <c r="P70" i="31"/>
  <c r="P71" i="31"/>
  <c r="P72" i="31"/>
  <c r="P73" i="31"/>
  <c r="P74" i="31"/>
  <c r="P75" i="31"/>
  <c r="P76" i="31"/>
  <c r="P77" i="31"/>
  <c r="P78" i="31"/>
  <c r="P79" i="31"/>
  <c r="P80" i="31"/>
  <c r="P81" i="31"/>
  <c r="P82" i="31"/>
  <c r="P83" i="31"/>
  <c r="P84" i="31"/>
  <c r="P85" i="31"/>
  <c r="P86" i="31"/>
  <c r="P87" i="31"/>
  <c r="P88" i="31"/>
  <c r="P89" i="31"/>
  <c r="P90" i="31"/>
  <c r="P91" i="31"/>
  <c r="P92" i="31"/>
  <c r="P93" i="31"/>
  <c r="P94" i="31"/>
  <c r="P95" i="31"/>
  <c r="P96" i="31"/>
  <c r="P97" i="31"/>
  <c r="P98" i="31"/>
  <c r="P99" i="31"/>
  <c r="P100" i="31"/>
  <c r="P101" i="31"/>
  <c r="P102" i="31"/>
  <c r="P103" i="31"/>
  <c r="P104" i="31"/>
  <c r="P105" i="31"/>
  <c r="P106" i="31"/>
  <c r="P107" i="31"/>
  <c r="P108" i="31"/>
  <c r="P109" i="31"/>
  <c r="P110" i="31"/>
  <c r="P111" i="31"/>
  <c r="M13" i="31"/>
  <c r="N13" i="31" s="1"/>
  <c r="M14" i="31"/>
  <c r="N14" i="31" s="1"/>
  <c r="R14" i="31" s="1" a="1"/>
  <c r="R14" i="31" s="1"/>
  <c r="N15" i="31"/>
  <c r="M16" i="31"/>
  <c r="N16" i="31" s="1"/>
  <c r="M17" i="31"/>
  <c r="M18" i="31"/>
  <c r="N18" i="31" s="1"/>
  <c r="M19" i="31"/>
  <c r="N19" i="31" s="1"/>
  <c r="M20" i="31"/>
  <c r="N20" i="31" s="1"/>
  <c r="M21" i="31"/>
  <c r="N21" i="31" s="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F2" i="33"/>
  <c r="K3" i="44"/>
  <c r="E27" i="43"/>
  <c r="D27" i="43"/>
  <c r="E26" i="43"/>
  <c r="D26" i="43"/>
  <c r="E25" i="43"/>
  <c r="D25" i="43"/>
  <c r="E24" i="43"/>
  <c r="D24" i="43"/>
  <c r="E23" i="43"/>
  <c r="D23" i="43"/>
  <c r="E22" i="43"/>
  <c r="D22" i="43"/>
  <c r="E21" i="43"/>
  <c r="D21" i="43"/>
  <c r="E20" i="43"/>
  <c r="D20" i="43"/>
  <c r="E19" i="43"/>
  <c r="D19" i="43"/>
  <c r="E18" i="43"/>
  <c r="D18" i="43"/>
  <c r="E17" i="43"/>
  <c r="D17" i="43"/>
  <c r="E16" i="43"/>
  <c r="D16" i="43"/>
  <c r="E15" i="43"/>
  <c r="D15" i="43"/>
  <c r="E14" i="43"/>
  <c r="D14" i="43"/>
  <c r="E13" i="43"/>
  <c r="D13" i="43"/>
  <c r="A5" i="43"/>
  <c r="F4" i="43"/>
  <c r="C3" i="42"/>
  <c r="K3" i="41"/>
  <c r="P4" i="29"/>
  <c r="K37" i="27"/>
  <c r="L36" i="27"/>
  <c r="D36" i="27"/>
  <c r="T24" i="27"/>
  <c r="T20" i="27"/>
  <c r="L32" i="27"/>
  <c r="D32" i="27"/>
  <c r="B17" i="44" l="1" a="1"/>
  <c r="B17" i="44" s="1"/>
  <c r="F17" i="44" s="1"/>
  <c r="G17" i="44" s="1"/>
  <c r="B15" i="41" a="1"/>
  <c r="B15" i="41" s="1"/>
  <c r="Q16" i="31"/>
  <c r="R16" i="31" s="1" a="1"/>
  <c r="R16" i="31" s="1"/>
  <c r="N17" i="31"/>
  <c r="R17" i="31" s="1" a="1"/>
  <c r="R17" i="31" s="1"/>
  <c r="R12" i="31" a="1"/>
  <c r="R12" i="31" s="1"/>
  <c r="F7" i="7" s="1"/>
  <c r="G7" i="7" s="1"/>
  <c r="R15" i="31" a="1"/>
  <c r="R15" i="31" s="1"/>
  <c r="R13" i="31" a="1"/>
  <c r="R13" i="31" s="1"/>
  <c r="R13" i="45" a="1"/>
  <c r="R13" i="45" s="1"/>
  <c r="R12" i="45" a="1"/>
  <c r="R12" i="45" s="1"/>
  <c r="R14" i="45" a="1"/>
  <c r="R14" i="45" s="1"/>
  <c r="B18" i="44" l="1" a="1"/>
  <c r="B18" i="44" s="1"/>
  <c r="F18" i="44" s="1"/>
  <c r="G18" i="44" s="1"/>
  <c r="B16" i="41" a="1"/>
  <c r="B16" i="41" s="1"/>
  <c r="F15" i="41"/>
  <c r="G15" i="41" s="1"/>
  <c r="R4" i="45"/>
  <c r="R5" i="45" s="1"/>
  <c r="R6" i="45" s="1"/>
  <c r="R7" i="45" s="1"/>
  <c r="B19" i="44" l="1" a="1"/>
  <c r="B19" i="44" s="1"/>
  <c r="F19" i="44" s="1"/>
  <c r="G19" i="44" s="1"/>
  <c r="B17" i="41" a="1"/>
  <c r="B17" i="41" s="1"/>
  <c r="F16" i="41"/>
  <c r="G16" i="41" s="1"/>
  <c r="E9" i="41"/>
  <c r="N9" i="41" s="1"/>
  <c r="M9" i="41"/>
  <c r="D9" i="41"/>
  <c r="H9" i="41"/>
  <c r="C9" i="41"/>
  <c r="K9" i="41"/>
  <c r="L9" i="41"/>
  <c r="I9" i="41"/>
  <c r="B20" i="44" l="1" a="1"/>
  <c r="B20" i="44" s="1"/>
  <c r="F20" i="44" s="1"/>
  <c r="G20" i="44" s="1"/>
  <c r="B18" i="41" a="1"/>
  <c r="B18" i="41" s="1"/>
  <c r="F17" i="41"/>
  <c r="G17" i="41" s="1"/>
  <c r="K10" i="41"/>
  <c r="H10" i="41"/>
  <c r="E10" i="41"/>
  <c r="N10" i="41" s="1"/>
  <c r="D10" i="41"/>
  <c r="M10" i="41"/>
  <c r="C10" i="41"/>
  <c r="I10" i="41"/>
  <c r="L10" i="41"/>
  <c r="J9" i="41"/>
  <c r="B21" i="44" l="1" a="1"/>
  <c r="B21" i="44" s="1"/>
  <c r="F21" i="44" s="1"/>
  <c r="G21" i="44" s="1"/>
  <c r="B19" i="41" a="1"/>
  <c r="B19" i="41" s="1"/>
  <c r="F18" i="41"/>
  <c r="G18" i="41" s="1"/>
  <c r="J10" i="41"/>
  <c r="K11" i="41"/>
  <c r="H11" i="41"/>
  <c r="E11" i="41"/>
  <c r="N11" i="41" s="1"/>
  <c r="M11" i="41"/>
  <c r="C11" i="41"/>
  <c r="L11" i="41"/>
  <c r="D11" i="41"/>
  <c r="I11" i="41"/>
  <c r="B22" i="44" l="1" a="1"/>
  <c r="B22" i="44" s="1"/>
  <c r="F22" i="44" s="1"/>
  <c r="G22" i="44" s="1"/>
  <c r="B20" i="41" a="1"/>
  <c r="B20" i="41" s="1"/>
  <c r="F19" i="41"/>
  <c r="G19" i="41" s="1"/>
  <c r="J11" i="41"/>
  <c r="C13" i="41"/>
  <c r="K13" i="41"/>
  <c r="H13" i="41"/>
  <c r="E13" i="41"/>
  <c r="N13" i="41" s="1"/>
  <c r="L13" i="41"/>
  <c r="I13" i="41"/>
  <c r="M13" i="41"/>
  <c r="D13" i="41"/>
  <c r="B23" i="44" l="1" a="1"/>
  <c r="B23" i="44" s="1"/>
  <c r="F23" i="44" s="1"/>
  <c r="G23" i="44" s="1"/>
  <c r="B21" i="41" a="1"/>
  <c r="B21" i="41" s="1"/>
  <c r="F20" i="41"/>
  <c r="G20" i="41" s="1"/>
  <c r="L15" i="41"/>
  <c r="I15" i="41"/>
  <c r="C15" i="41"/>
  <c r="K15" i="41"/>
  <c r="H15" i="41"/>
  <c r="E15" i="41"/>
  <c r="N15" i="41" s="1"/>
  <c r="D15" i="41"/>
  <c r="M15" i="41"/>
  <c r="J13" i="41"/>
  <c r="L14" i="41"/>
  <c r="I14" i="41"/>
  <c r="C14" i="41"/>
  <c r="K14" i="41"/>
  <c r="H14" i="41"/>
  <c r="E14" i="41"/>
  <c r="N14" i="41" s="1"/>
  <c r="M14" i="41"/>
  <c r="D14" i="41"/>
  <c r="B24" i="44" l="1" a="1"/>
  <c r="B24" i="44" s="1"/>
  <c r="F24" i="44" s="1"/>
  <c r="G24" i="44" s="1"/>
  <c r="B22" i="41" a="1"/>
  <c r="B22" i="41" s="1"/>
  <c r="F21" i="41"/>
  <c r="G21" i="41" s="1"/>
  <c r="D17" i="41"/>
  <c r="L17" i="41"/>
  <c r="I17" i="41"/>
  <c r="C17" i="41"/>
  <c r="K17" i="41"/>
  <c r="H17" i="41"/>
  <c r="E17" i="41"/>
  <c r="N17" i="41" s="1"/>
  <c r="M17" i="41"/>
  <c r="L16" i="41"/>
  <c r="I16" i="41"/>
  <c r="C16" i="41"/>
  <c r="H16" i="41"/>
  <c r="E16" i="41"/>
  <c r="N16" i="41" s="1"/>
  <c r="K16" i="41"/>
  <c r="D16" i="41"/>
  <c r="M16" i="41"/>
  <c r="J15" i="41"/>
  <c r="J14" i="41"/>
  <c r="B25" i="44" l="1" a="1"/>
  <c r="B25" i="44" s="1"/>
  <c r="F25" i="44" s="1"/>
  <c r="G25" i="44" s="1"/>
  <c r="B23" i="41" a="1"/>
  <c r="B23" i="41" s="1"/>
  <c r="F22" i="41"/>
  <c r="G22" i="41" s="1"/>
  <c r="J16" i="41"/>
  <c r="J17" i="41"/>
  <c r="M18" i="41"/>
  <c r="D18" i="41"/>
  <c r="L18" i="41"/>
  <c r="I18" i="41"/>
  <c r="K18" i="41"/>
  <c r="C18" i="41"/>
  <c r="E18" i="41"/>
  <c r="N18" i="41" s="1"/>
  <c r="H18" i="41"/>
  <c r="B26" i="44" l="1" a="1"/>
  <c r="B26" i="44" s="1"/>
  <c r="F26" i="44" s="1"/>
  <c r="G26" i="44" s="1"/>
  <c r="B24" i="41" a="1"/>
  <c r="B24" i="41" s="1"/>
  <c r="F23" i="41"/>
  <c r="G23" i="41" s="1"/>
  <c r="M19" i="41"/>
  <c r="D19" i="41"/>
  <c r="L19" i="41"/>
  <c r="I19" i="41"/>
  <c r="C19" i="41"/>
  <c r="E19" i="41"/>
  <c r="N19" i="41" s="1"/>
  <c r="K19" i="41"/>
  <c r="H19" i="41"/>
  <c r="J18" i="41"/>
  <c r="B25" i="41" l="1" a="1"/>
  <c r="B25" i="41" s="1"/>
  <c r="F24" i="41"/>
  <c r="G24" i="41" s="1"/>
  <c r="M20" i="41"/>
  <c r="D20" i="41"/>
  <c r="L20" i="41"/>
  <c r="I20" i="41"/>
  <c r="H20" i="41"/>
  <c r="E20" i="41"/>
  <c r="N20" i="41" s="1"/>
  <c r="K20" i="41"/>
  <c r="C20" i="41"/>
  <c r="J19" i="41"/>
  <c r="B26" i="41" l="1" a="1"/>
  <c r="B26" i="41" s="1"/>
  <c r="F26" i="41" s="1"/>
  <c r="G26" i="41" s="1"/>
  <c r="F25" i="41"/>
  <c r="G25" i="41" s="1"/>
  <c r="J20" i="41"/>
  <c r="M21" i="41"/>
  <c r="D21" i="41"/>
  <c r="L21" i="41"/>
  <c r="I21" i="41"/>
  <c r="K21" i="41"/>
  <c r="E21" i="41"/>
  <c r="N21" i="41" s="1"/>
  <c r="H21" i="41"/>
  <c r="C21" i="41"/>
  <c r="J21" i="41" l="1"/>
  <c r="M22" i="41"/>
  <c r="D22" i="41"/>
  <c r="L22" i="41"/>
  <c r="I22" i="41"/>
  <c r="E22" i="41"/>
  <c r="N22" i="41" s="1"/>
  <c r="H22" i="41"/>
  <c r="C22" i="41"/>
  <c r="K22" i="41"/>
  <c r="J22" i="41" l="1"/>
  <c r="E23" i="41"/>
  <c r="N23" i="41" s="1"/>
  <c r="M23" i="41"/>
  <c r="D23" i="41"/>
  <c r="L23" i="41"/>
  <c r="K23" i="41"/>
  <c r="C23" i="41"/>
  <c r="H23" i="41"/>
  <c r="I23" i="41"/>
  <c r="K24" i="41" l="1"/>
  <c r="H24" i="41"/>
  <c r="E24" i="41"/>
  <c r="N24" i="41" s="1"/>
  <c r="M24" i="41"/>
  <c r="D24" i="41"/>
  <c r="I24" i="41"/>
  <c r="L24" i="41"/>
  <c r="C24" i="41"/>
  <c r="J23" i="41"/>
  <c r="K25" i="41" l="1"/>
  <c r="H25" i="41"/>
  <c r="E25" i="41"/>
  <c r="N25" i="41" s="1"/>
  <c r="M25" i="41"/>
  <c r="I25" i="41"/>
  <c r="D25" i="41"/>
  <c r="C25" i="41"/>
  <c r="L25" i="41"/>
  <c r="J24" i="41"/>
  <c r="J25" i="41" l="1"/>
  <c r="C26" i="41"/>
  <c r="K26" i="41"/>
  <c r="H26" i="41"/>
  <c r="H27" i="41" s="1"/>
  <c r="E26" i="41"/>
  <c r="N26" i="41" s="1"/>
  <c r="N27" i="41" s="1"/>
  <c r="D26" i="41"/>
  <c r="F27" i="41"/>
  <c r="G27" i="41" s="1"/>
  <c r="I26" i="41"/>
  <c r="I27" i="41" s="1"/>
  <c r="M26" i="41"/>
  <c r="M27" i="41" s="1"/>
  <c r="L26" i="41"/>
  <c r="L27" i="41" s="1"/>
  <c r="K27" i="41"/>
  <c r="J26" i="41" l="1"/>
  <c r="J27" i="41" s="1"/>
  <c r="E27" i="38" l="1"/>
  <c r="D27" i="38"/>
  <c r="E26" i="38"/>
  <c r="D26" i="38"/>
  <c r="E25" i="38"/>
  <c r="D25" i="38"/>
  <c r="E24" i="38"/>
  <c r="D24" i="38"/>
  <c r="E23" i="38"/>
  <c r="D23" i="38"/>
  <c r="E22" i="38"/>
  <c r="D22" i="38"/>
  <c r="E21" i="38"/>
  <c r="D21" i="38"/>
  <c r="E20" i="38"/>
  <c r="D20" i="38"/>
  <c r="E19" i="38"/>
  <c r="D19" i="38"/>
  <c r="E18" i="38"/>
  <c r="D18" i="38"/>
  <c r="E17" i="38"/>
  <c r="D17" i="38"/>
  <c r="E16" i="38"/>
  <c r="D16" i="38"/>
  <c r="E15" i="38"/>
  <c r="D15" i="38"/>
  <c r="E14" i="38"/>
  <c r="D14" i="38"/>
  <c r="E13" i="38"/>
  <c r="D13" i="38"/>
  <c r="A5" i="38"/>
  <c r="F4" i="38"/>
  <c r="P10" i="37"/>
  <c r="P6" i="37"/>
  <c r="X2" i="37"/>
  <c r="Z2" i="37"/>
  <c r="V2" i="37"/>
  <c r="E32" i="10"/>
  <c r="E29" i="10"/>
  <c r="F4" i="33" l="1"/>
  <c r="R46" i="10"/>
  <c r="A5" i="33"/>
  <c r="E14" i="33"/>
  <c r="E15" i="33"/>
  <c r="E16" i="33"/>
  <c r="E17" i="33"/>
  <c r="E18" i="33"/>
  <c r="E19" i="33"/>
  <c r="E20" i="33"/>
  <c r="E21" i="33"/>
  <c r="E22" i="33"/>
  <c r="E23" i="33"/>
  <c r="E24" i="33"/>
  <c r="E25" i="33"/>
  <c r="E26" i="33"/>
  <c r="E27" i="33"/>
  <c r="D15" i="33"/>
  <c r="D16" i="33"/>
  <c r="D17" i="33"/>
  <c r="D18" i="33"/>
  <c r="D19" i="33"/>
  <c r="D20" i="33"/>
  <c r="D21" i="33"/>
  <c r="D22" i="33"/>
  <c r="D23" i="33"/>
  <c r="D24" i="33"/>
  <c r="D25" i="33"/>
  <c r="D26" i="33"/>
  <c r="D27" i="33"/>
  <c r="D13" i="33"/>
  <c r="E13" i="33"/>
  <c r="C3" i="31" l="1"/>
  <c r="B7" i="9" l="1"/>
  <c r="L24" i="10" l="1"/>
  <c r="B7" i="17"/>
  <c r="B14" i="10"/>
  <c r="P12" i="29" l="1"/>
  <c r="AC2" i="29"/>
  <c r="Z2" i="29"/>
  <c r="X2" i="29"/>
  <c r="P10" i="29"/>
  <c r="P6" i="29"/>
  <c r="B16" i="29" l="1"/>
  <c r="P5" i="17"/>
  <c r="V3" i="17"/>
  <c r="AA48" i="10"/>
  <c r="P12" i="10"/>
  <c r="P10" i="10"/>
  <c r="P6" i="10"/>
  <c r="P4" i="10"/>
  <c r="AC2" i="10"/>
  <c r="Z2" i="10"/>
  <c r="X2" i="10"/>
  <c r="V2" i="10"/>
  <c r="P5" i="9"/>
  <c r="AC3" i="9"/>
  <c r="Z3" i="9"/>
  <c r="X3" i="9"/>
  <c r="V3" i="9"/>
  <c r="K3" i="7"/>
  <c r="R4" i="31" l="1"/>
  <c r="R5" i="31" l="1"/>
  <c r="R6" i="31" s="1"/>
  <c r="R7" i="31" s="1"/>
  <c r="L22" i="10" s="1"/>
  <c r="L7" i="7"/>
  <c r="N7" i="7"/>
  <c r="I7" i="7"/>
  <c r="J8" i="7"/>
  <c r="M7" i="7"/>
  <c r="H7" i="7"/>
  <c r="K7" i="7"/>
  <c r="I8" i="7"/>
  <c r="M8" i="7"/>
  <c r="L8" i="7"/>
  <c r="H8" i="7"/>
  <c r="N8" i="7"/>
  <c r="K8" i="7"/>
  <c r="M9" i="7" l="1"/>
  <c r="H9" i="7"/>
  <c r="B10" i="7" a="1"/>
  <c r="B10" i="7" s="1"/>
  <c r="F10" i="7" s="1"/>
  <c r="G10" i="7" s="1"/>
  <c r="K9" i="7"/>
  <c r="N9" i="7"/>
  <c r="L9" i="7"/>
  <c r="I9" i="7"/>
  <c r="C10" i="7" l="1"/>
  <c r="D10" i="7"/>
  <c r="H10" i="7"/>
  <c r="M10" i="7"/>
  <c r="K10" i="7"/>
  <c r="L10" i="7"/>
  <c r="E10" i="7"/>
  <c r="N10" i="7" s="1"/>
  <c r="I10" i="7"/>
  <c r="J9" i="7"/>
  <c r="B11" i="7" a="1"/>
  <c r="B11" i="7" s="1"/>
  <c r="F11" i="7" s="1"/>
  <c r="G11" i="7" s="1"/>
  <c r="C11" i="7" l="1"/>
  <c r="D11" i="7"/>
  <c r="L11" i="7"/>
  <c r="K11" i="7"/>
  <c r="I11" i="7"/>
  <c r="E11" i="7"/>
  <c r="N11" i="7" s="1"/>
  <c r="H11" i="7"/>
  <c r="M11" i="7"/>
  <c r="J10" i="7"/>
  <c r="B12" i="7" a="1"/>
  <c r="B12" i="7" s="1"/>
  <c r="F12" i="7" s="1"/>
  <c r="G12" i="7" s="1"/>
  <c r="C12" i="7" l="1"/>
  <c r="D12" i="7"/>
  <c r="B13" i="7" a="1"/>
  <c r="B13" i="7" s="1"/>
  <c r="F13" i="7" s="1"/>
  <c r="G13" i="7" s="1"/>
  <c r="E12" i="7"/>
  <c r="N12" i="7" s="1"/>
  <c r="I12" i="7"/>
  <c r="L12" i="7"/>
  <c r="M12" i="7"/>
  <c r="H12" i="7"/>
  <c r="K12" i="7"/>
  <c r="J11" i="7"/>
  <c r="C13" i="7" l="1"/>
  <c r="D13" i="7"/>
  <c r="J12" i="7"/>
  <c r="B14" i="7" a="1"/>
  <c r="B14" i="7" s="1"/>
  <c r="F14" i="7" s="1"/>
  <c r="G14" i="7" s="1"/>
  <c r="K13" i="7"/>
  <c r="H13" i="7"/>
  <c r="M13" i="7"/>
  <c r="E13" i="7"/>
  <c r="N13" i="7" s="1"/>
  <c r="L13" i="7"/>
  <c r="I13" i="7"/>
  <c r="C14" i="7" l="1"/>
  <c r="D14" i="7"/>
  <c r="J13" i="7"/>
  <c r="E14" i="7"/>
  <c r="N14" i="7" s="1"/>
  <c r="L14" i="7"/>
  <c r="K14" i="7"/>
  <c r="H14" i="7"/>
  <c r="M14" i="7"/>
  <c r="I14" i="7"/>
  <c r="B15" i="7" a="1"/>
  <c r="B15" i="7" s="1"/>
  <c r="F15" i="7" s="1"/>
  <c r="G15" i="7" s="1"/>
  <c r="C15" i="7" l="1"/>
  <c r="D15" i="7"/>
  <c r="J14" i="7"/>
  <c r="E15" i="7"/>
  <c r="N15" i="7" s="1"/>
  <c r="H15" i="7"/>
  <c r="M15" i="7"/>
  <c r="L15" i="7"/>
  <c r="I15" i="7"/>
  <c r="K15" i="7"/>
  <c r="B16" i="7" a="1"/>
  <c r="B16" i="7" s="1"/>
  <c r="F16" i="7" s="1"/>
  <c r="G16" i="7" s="1"/>
  <c r="C16" i="7" l="1"/>
  <c r="D16" i="7"/>
  <c r="I16" i="7"/>
  <c r="E16" i="7"/>
  <c r="N16" i="7" s="1"/>
  <c r="H16" i="7"/>
  <c r="K16" i="7"/>
  <c r="M16" i="7"/>
  <c r="L16" i="7"/>
  <c r="B17" i="7" a="1"/>
  <c r="B17" i="7" s="1"/>
  <c r="F17" i="7" s="1"/>
  <c r="G17" i="7" s="1"/>
  <c r="J15" i="7"/>
  <c r="C17" i="7" l="1"/>
  <c r="D17" i="7"/>
  <c r="L17" i="7"/>
  <c r="H17" i="7"/>
  <c r="E17" i="7"/>
  <c r="N17" i="7" s="1"/>
  <c r="M17" i="7"/>
  <c r="K17" i="7"/>
  <c r="I17" i="7"/>
  <c r="B18" i="7" a="1"/>
  <c r="B18" i="7" s="1"/>
  <c r="F18" i="7" s="1"/>
  <c r="G18" i="7" s="1"/>
  <c r="J16" i="7"/>
  <c r="C18" i="7" l="1"/>
  <c r="D18" i="7"/>
  <c r="L18" i="7"/>
  <c r="E18" i="7"/>
  <c r="N18" i="7" s="1"/>
  <c r="M18" i="7"/>
  <c r="H18" i="7"/>
  <c r="I18" i="7"/>
  <c r="K18" i="7"/>
  <c r="B19" i="7" a="1"/>
  <c r="B19" i="7" s="1"/>
  <c r="F19" i="7" s="1"/>
  <c r="G19" i="7" s="1"/>
  <c r="J17" i="7"/>
  <c r="C19" i="7" l="1"/>
  <c r="D19" i="7"/>
  <c r="H19" i="7"/>
  <c r="K19" i="7"/>
  <c r="E19" i="7"/>
  <c r="N19" i="7" s="1"/>
  <c r="M19" i="7"/>
  <c r="I19" i="7"/>
  <c r="L19" i="7"/>
  <c r="B20" i="7" a="1"/>
  <c r="B20" i="7" s="1"/>
  <c r="F20" i="7" s="1"/>
  <c r="G20" i="7" s="1"/>
  <c r="J18" i="7"/>
  <c r="C20" i="7" l="1"/>
  <c r="D20" i="7"/>
  <c r="E20" i="7"/>
  <c r="N20" i="7" s="1"/>
  <c r="L20" i="7"/>
  <c r="M20" i="7"/>
  <c r="K20" i="7"/>
  <c r="H20" i="7"/>
  <c r="I20" i="7"/>
  <c r="B21" i="7" a="1"/>
  <c r="B21" i="7" s="1"/>
  <c r="F21" i="7" s="1"/>
  <c r="G21" i="7" s="1"/>
  <c r="J19" i="7"/>
  <c r="C21" i="7" l="1"/>
  <c r="D21" i="7"/>
  <c r="J20" i="7"/>
  <c r="E21" i="7"/>
  <c r="N21" i="7" s="1"/>
  <c r="M21" i="7"/>
  <c r="H21" i="7"/>
  <c r="I21" i="7"/>
  <c r="L21" i="7"/>
  <c r="K21" i="7"/>
  <c r="B22" i="7" a="1"/>
  <c r="B22" i="7" s="1"/>
  <c r="F22" i="7" s="1"/>
  <c r="G22" i="7" s="1"/>
  <c r="C22" i="7" l="1"/>
  <c r="D22" i="7"/>
  <c r="I22" i="7"/>
  <c r="K22" i="7"/>
  <c r="L22" i="7"/>
  <c r="H22" i="7"/>
  <c r="M22" i="7"/>
  <c r="E22" i="7"/>
  <c r="N22" i="7" s="1"/>
  <c r="B23" i="7" a="1"/>
  <c r="B23" i="7" s="1"/>
  <c r="F23" i="7" s="1"/>
  <c r="G23" i="7" s="1"/>
  <c r="J21" i="7"/>
  <c r="C23" i="7" l="1"/>
  <c r="D23" i="7"/>
  <c r="L23" i="7"/>
  <c r="E23" i="7"/>
  <c r="N23" i="7" s="1"/>
  <c r="H23" i="7"/>
  <c r="I23" i="7"/>
  <c r="M23" i="7"/>
  <c r="K23" i="7"/>
  <c r="B24" i="7" a="1"/>
  <c r="B24" i="7" s="1"/>
  <c r="F24" i="7" s="1"/>
  <c r="G24" i="7" s="1"/>
  <c r="J22" i="7"/>
  <c r="C24" i="7" l="1"/>
  <c r="D24" i="7"/>
  <c r="K24" i="7"/>
  <c r="M24" i="7"/>
  <c r="E24" i="7"/>
  <c r="N24" i="7" s="1"/>
  <c r="H24" i="7"/>
  <c r="L24" i="7"/>
  <c r="I24" i="7"/>
  <c r="B25" i="7" a="1"/>
  <c r="B25" i="7" s="1"/>
  <c r="F25" i="7" s="1"/>
  <c r="G25" i="7" s="1"/>
  <c r="J23" i="7"/>
  <c r="C25" i="7" l="1"/>
  <c r="D25" i="7"/>
  <c r="K25" i="7"/>
  <c r="H25" i="7"/>
  <c r="M25" i="7"/>
  <c r="E25" i="7"/>
  <c r="N25" i="7" s="1"/>
  <c r="L25" i="7"/>
  <c r="I25" i="7"/>
  <c r="B26" i="7" a="1"/>
  <c r="B26" i="7" s="1"/>
  <c r="F26" i="7" s="1"/>
  <c r="G26" i="7" s="1"/>
  <c r="J24" i="7"/>
  <c r="C26" i="7" l="1"/>
  <c r="D26" i="7"/>
  <c r="F27" i="7"/>
  <c r="G27" i="7" s="1"/>
  <c r="I26" i="7"/>
  <c r="I27" i="7" s="1"/>
  <c r="L26" i="7"/>
  <c r="L27" i="7" s="1"/>
  <c r="H26" i="7"/>
  <c r="H27" i="7" s="1"/>
  <c r="E26" i="7"/>
  <c r="N26" i="7" s="1"/>
  <c r="N27" i="7" s="1"/>
  <c r="K26" i="7"/>
  <c r="K27" i="7" s="1"/>
  <c r="M26" i="7"/>
  <c r="M27" i="7" s="1"/>
  <c r="J25" i="7"/>
  <c r="J26" i="7" l="1"/>
  <c r="J7" i="7" l="1"/>
  <c r="J27" i="7" s="1"/>
  <c r="L7" i="44"/>
  <c r="H7" i="44"/>
  <c r="H27" i="44" s="1"/>
  <c r="K7" i="44"/>
  <c r="C7" i="44"/>
  <c r="J7" i="44" s="1"/>
  <c r="M7" i="44"/>
  <c r="D7" i="44"/>
  <c r="E7" i="44"/>
  <c r="N7" i="44" l="1"/>
  <c r="K8" i="44"/>
  <c r="L8" i="44"/>
  <c r="M8" i="44"/>
  <c r="C8" i="44"/>
  <c r="N8" i="44" s="1"/>
  <c r="E8" i="44"/>
  <c r="D8" i="44"/>
  <c r="M9" i="44" l="1"/>
  <c r="L9" i="44"/>
  <c r="E9" i="44"/>
  <c r="K9" i="44"/>
  <c r="D9" i="44"/>
  <c r="C9" i="44"/>
  <c r="J8" i="44"/>
  <c r="K11" i="44" l="1"/>
  <c r="M11" i="44"/>
  <c r="C11" i="44"/>
  <c r="D11" i="44"/>
  <c r="L11" i="44"/>
  <c r="E11" i="44"/>
  <c r="E10" i="44"/>
  <c r="D10" i="44"/>
  <c r="L10" i="44"/>
  <c r="C10" i="44"/>
  <c r="M10" i="44"/>
  <c r="K10" i="44"/>
  <c r="J9" i="44"/>
  <c r="N9" i="44"/>
  <c r="M12" i="44" l="1"/>
  <c r="E12" i="44"/>
  <c r="C12" i="44"/>
  <c r="D12" i="44"/>
  <c r="K12" i="44"/>
  <c r="L12" i="44"/>
  <c r="N11" i="44"/>
  <c r="J11" i="44"/>
  <c r="N10" i="44"/>
  <c r="J10" i="44"/>
  <c r="L14" i="44" l="1"/>
  <c r="K14" i="44"/>
  <c r="C14" i="44"/>
  <c r="M14" i="44"/>
  <c r="E14" i="44"/>
  <c r="D14" i="44"/>
  <c r="C13" i="44"/>
  <c r="L13" i="44"/>
  <c r="K13" i="44"/>
  <c r="M13" i="44"/>
  <c r="E13" i="44"/>
  <c r="D13" i="44"/>
  <c r="J12" i="44"/>
  <c r="N12" i="44"/>
  <c r="D15" i="44" l="1"/>
  <c r="L15" i="44"/>
  <c r="M15" i="44"/>
  <c r="C15" i="44"/>
  <c r="E15" i="44"/>
  <c r="K15" i="44"/>
  <c r="J14" i="44"/>
  <c r="N14" i="44"/>
  <c r="N13" i="44"/>
  <c r="J13" i="44"/>
  <c r="D17" i="44" l="1"/>
  <c r="L17" i="44"/>
  <c r="K17" i="44"/>
  <c r="C17" i="44"/>
  <c r="M17" i="44"/>
  <c r="E17" i="44"/>
  <c r="I8" i="44" s="1"/>
  <c r="I17" i="44"/>
  <c r="I14" i="44"/>
  <c r="I12" i="44"/>
  <c r="I11" i="44"/>
  <c r="L16" i="44"/>
  <c r="E16" i="44"/>
  <c r="I10" i="44" s="1"/>
  <c r="K16" i="44"/>
  <c r="C16" i="44"/>
  <c r="D16" i="44"/>
  <c r="I16" i="44"/>
  <c r="M16" i="44"/>
  <c r="N15" i="44"/>
  <c r="J15" i="44"/>
  <c r="I15" i="44"/>
  <c r="J17" i="44" l="1"/>
  <c r="N17" i="44"/>
  <c r="N16" i="44"/>
  <c r="J16" i="44"/>
  <c r="C18" i="44"/>
  <c r="L18" i="44"/>
  <c r="M18" i="44"/>
  <c r="E18" i="44"/>
  <c r="D18" i="44"/>
  <c r="K18" i="44"/>
  <c r="I18" i="44"/>
  <c r="I7" i="44"/>
  <c r="I13" i="44"/>
  <c r="N18" i="44" l="1"/>
  <c r="J18" i="44"/>
  <c r="C19" i="44"/>
  <c r="K19" i="44"/>
  <c r="I19" i="44"/>
  <c r="L19" i="44"/>
  <c r="D19" i="44"/>
  <c r="E19" i="44"/>
  <c r="M19" i="44"/>
  <c r="C20" i="44" l="1"/>
  <c r="I20" i="44"/>
  <c r="D20" i="44"/>
  <c r="M20" i="44"/>
  <c r="K20" i="44"/>
  <c r="L20" i="44"/>
  <c r="E20" i="44"/>
  <c r="I9" i="44" s="1"/>
  <c r="N19" i="44"/>
  <c r="J19" i="44"/>
  <c r="E21" i="44" l="1"/>
  <c r="C21" i="44"/>
  <c r="K21" i="44"/>
  <c r="L21" i="44"/>
  <c r="D21" i="44"/>
  <c r="I21" i="44"/>
  <c r="M21" i="44"/>
  <c r="J20" i="44"/>
  <c r="N20" i="44"/>
  <c r="C22" i="44" l="1"/>
  <c r="E22" i="44"/>
  <c r="L22" i="44"/>
  <c r="I22" i="44"/>
  <c r="K22" i="44"/>
  <c r="M22" i="44"/>
  <c r="D22" i="44"/>
  <c r="J21" i="44"/>
  <c r="N21" i="44"/>
  <c r="K23" i="44" l="1"/>
  <c r="M23" i="44"/>
  <c r="D23" i="44"/>
  <c r="E23" i="44"/>
  <c r="I23" i="44"/>
  <c r="L23" i="44"/>
  <c r="C23" i="44"/>
  <c r="N22" i="44"/>
  <c r="J22" i="44"/>
  <c r="N23" i="44" l="1"/>
  <c r="J23" i="44"/>
  <c r="D24" i="44"/>
  <c r="K24" i="44"/>
  <c r="M24" i="44"/>
  <c r="L24" i="44"/>
  <c r="C24" i="44"/>
  <c r="E24" i="44"/>
  <c r="I24" i="44"/>
  <c r="C25" i="44" l="1"/>
  <c r="I25" i="44"/>
  <c r="L25" i="44"/>
  <c r="K25" i="44"/>
  <c r="D25" i="44"/>
  <c r="E25" i="44"/>
  <c r="M25" i="44"/>
  <c r="N24" i="44"/>
  <c r="J24" i="44"/>
  <c r="K26" i="44" l="1"/>
  <c r="K27" i="44" s="1"/>
  <c r="D26" i="44"/>
  <c r="L26" i="44"/>
  <c r="L27" i="44" s="1"/>
  <c r="E26" i="44"/>
  <c r="F27" i="44"/>
  <c r="G27" i="44" s="1"/>
  <c r="M26" i="44"/>
  <c r="M27" i="44" s="1"/>
  <c r="C26" i="44"/>
  <c r="I26" i="44"/>
  <c r="I27" i="44" s="1"/>
  <c r="J25" i="44"/>
  <c r="N25" i="44"/>
  <c r="N26" i="44" l="1"/>
  <c r="N27" i="44" s="1"/>
  <c r="J26" i="44"/>
  <c r="J27" i="4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g22-admin</author>
  </authors>
  <commentList>
    <comment ref="J7" authorId="0" shapeId="0" xr:uid="{C87445EF-0728-4FD5-8BAC-186E27682C8D}">
      <text>
        <r>
          <rPr>
            <b/>
            <sz val="10"/>
            <color indexed="10"/>
            <rFont val="游ゴシック"/>
            <family val="3"/>
            <charset val="128"/>
            <scheme val="minor"/>
          </rPr>
          <t>変更交付申請をする場合は「有」を選択</t>
        </r>
      </text>
    </comment>
    <comment ref="J9" authorId="0" shapeId="0" xr:uid="{9D977FCB-20C6-4F6E-B6F9-30AAEEA48AD4}">
      <text>
        <r>
          <rPr>
            <b/>
            <sz val="10"/>
            <color indexed="10"/>
            <rFont val="游ゴシック"/>
            <family val="3"/>
            <charset val="128"/>
            <scheme val="minor"/>
          </rPr>
          <t>交付決定通知から交付決定額を転記</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赤坂　槙平</author>
  </authors>
  <commentList>
    <comment ref="B11" authorId="0" shapeId="0" xr:uid="{FF69730B-5D40-4350-8CF5-4AD84BE1F559}">
      <text>
        <r>
          <rPr>
            <b/>
            <sz val="9"/>
            <color indexed="81"/>
            <rFont val="MS P ゴシック"/>
            <family val="3"/>
            <charset val="128"/>
          </rPr>
          <t>赤坂　槙平:</t>
        </r>
        <r>
          <rPr>
            <sz val="9"/>
            <color indexed="81"/>
            <rFont val="MS P ゴシック"/>
            <family val="3"/>
            <charset val="128"/>
          </rPr>
          <t xml:space="preserve">
渋谷区福祉人材支援手当が該当する就業規則等の名称を職種ごとに記入してください。</t>
        </r>
      </text>
    </comment>
    <comment ref="C11" authorId="0" shapeId="0" xr:uid="{F8C36FAC-25B8-4646-A28C-70CE7B0EA331}">
      <text>
        <r>
          <rPr>
            <b/>
            <sz val="9"/>
            <color indexed="81"/>
            <rFont val="MS P ゴシック"/>
            <family val="3"/>
            <charset val="128"/>
          </rPr>
          <t>赤坂　槙平:</t>
        </r>
        <r>
          <rPr>
            <sz val="9"/>
            <color indexed="81"/>
            <rFont val="MS P ゴシック"/>
            <family val="3"/>
            <charset val="128"/>
          </rPr>
          <t xml:space="preserve">
渋谷区福祉人材支援手当を支給することを規定した日付を西暦で記入してください。
記入例）2026/10/01　
入力後に和暦に変換されます。</t>
        </r>
      </text>
    </comment>
    <comment ref="D11" authorId="0" shapeId="0" xr:uid="{123D3F8D-288E-4588-80AA-C3C40A451960}">
      <text>
        <r>
          <rPr>
            <b/>
            <sz val="9"/>
            <color indexed="81"/>
            <rFont val="MS P ゴシック"/>
            <family val="3"/>
            <charset val="128"/>
          </rPr>
          <t>赤坂　槙平:</t>
        </r>
        <r>
          <rPr>
            <sz val="9"/>
            <color indexed="81"/>
            <rFont val="MS P ゴシック"/>
            <family val="3"/>
            <charset val="128"/>
          </rPr>
          <t xml:space="preserve">
就業規則等を入力すると、渋谷区で定める補助月額及び補助月額（加算額）が入力されます。</t>
        </r>
      </text>
    </comment>
    <comment ref="E11" authorId="0" shapeId="0" xr:uid="{D8D30278-1117-4F87-8961-ADC8A0A76A44}">
      <text>
        <r>
          <rPr>
            <b/>
            <sz val="9"/>
            <color indexed="81"/>
            <rFont val="MS P ゴシック"/>
            <family val="3"/>
            <charset val="128"/>
          </rPr>
          <t>赤坂　槙平:</t>
        </r>
        <r>
          <rPr>
            <sz val="9"/>
            <color indexed="81"/>
            <rFont val="MS P ゴシック"/>
            <family val="3"/>
            <charset val="128"/>
          </rPr>
          <t xml:space="preserve">
就業規則等を入力すると、渋谷区で定める補助月額及び補助月額（加算額）が入力されます。</t>
        </r>
      </text>
    </comment>
    <comment ref="F11" authorId="0" shapeId="0" xr:uid="{F0B5D6D1-7138-417E-BE14-AA2755A84D2E}">
      <text>
        <r>
          <rPr>
            <b/>
            <sz val="9"/>
            <color indexed="81"/>
            <rFont val="MS P ゴシック"/>
            <family val="3"/>
            <charset val="128"/>
          </rPr>
          <t>赤坂　槙平:</t>
        </r>
        <r>
          <rPr>
            <sz val="9"/>
            <color indexed="81"/>
            <rFont val="MS P ゴシック"/>
            <family val="3"/>
            <charset val="128"/>
          </rPr>
          <t xml:space="preserve">
法人独自で補助月額を定めている場合のみ、金額を入力してください。</t>
        </r>
      </text>
    </comment>
    <comment ref="G11" authorId="0" shapeId="0" xr:uid="{8A151601-22CD-4DD4-9EE1-8EA18CDA06DF}">
      <text>
        <r>
          <rPr>
            <b/>
            <sz val="9"/>
            <color indexed="81"/>
            <rFont val="MS P ゴシック"/>
            <family val="3"/>
            <charset val="128"/>
          </rPr>
          <t>赤坂　槙平:</t>
        </r>
        <r>
          <rPr>
            <sz val="9"/>
            <color indexed="81"/>
            <rFont val="MS P ゴシック"/>
            <family val="3"/>
            <charset val="128"/>
          </rPr>
          <t xml:space="preserve">
法人独自で補助月額（加算額）を定めている場合のみ、金額を入力してください。</t>
        </r>
      </text>
    </comment>
    <comment ref="D32" authorId="0" shapeId="0" xr:uid="{C2E0576B-535D-4B21-B843-002F9E6F81E7}">
      <text>
        <r>
          <rPr>
            <b/>
            <sz val="9"/>
            <color indexed="81"/>
            <rFont val="MS P ゴシック"/>
            <family val="3"/>
            <charset val="128"/>
          </rPr>
          <t>赤坂　槙平:</t>
        </r>
        <r>
          <rPr>
            <sz val="9"/>
            <color indexed="81"/>
            <rFont val="MS P ゴシック"/>
            <family val="3"/>
            <charset val="128"/>
          </rPr>
          <t xml:space="preserve">
金額を入力してください。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赤坂　槙平</author>
  </authors>
  <commentList>
    <comment ref="I10" authorId="0" shapeId="0" xr:uid="{BDC510DA-0264-48E1-8E0F-3781318D7928}">
      <text>
        <r>
          <rPr>
            <b/>
            <sz val="9"/>
            <color indexed="81"/>
            <rFont val="MS P ゴシック"/>
            <family val="3"/>
            <charset val="128"/>
          </rPr>
          <t>赤坂　槙平:</t>
        </r>
        <r>
          <rPr>
            <sz val="9"/>
            <color indexed="81"/>
            <rFont val="MS P ゴシック"/>
            <family val="3"/>
            <charset val="128"/>
          </rPr>
          <t xml:space="preserve">
【事務局】
・該当する就業規則又は給与規定等を選択してください。
・該当する職員が役員の場合、「1」を選択してください。</t>
        </r>
      </text>
    </comment>
    <comment ref="K10" authorId="0" shapeId="0" xr:uid="{0D308A5D-2807-4A84-A2AB-946CF2843892}">
      <text>
        <r>
          <rPr>
            <b/>
            <sz val="9"/>
            <color indexed="81"/>
            <rFont val="MS P ゴシック"/>
            <family val="3"/>
            <charset val="128"/>
          </rPr>
          <t>赤坂　槙平:</t>
        </r>
        <r>
          <rPr>
            <sz val="9"/>
            <color indexed="81"/>
            <rFont val="MS P ゴシック"/>
            <family val="3"/>
            <charset val="128"/>
          </rPr>
          <t xml:space="preserve">
・令和８年４月時点の「勤務年数」及び「雇用形態」
　を選択してください。
・採用予定者は予定している「雇用形態」を選択してください。</t>
        </r>
      </text>
    </comment>
    <comment ref="H11" authorId="0" shapeId="0" xr:uid="{97DE6B6F-9FA9-4BD1-AE93-244E54B5FDDD}">
      <text>
        <r>
          <rPr>
            <b/>
            <sz val="9"/>
            <color indexed="81"/>
            <rFont val="MS P ゴシック"/>
            <family val="3"/>
            <charset val="128"/>
          </rPr>
          <t>赤坂　槙平:</t>
        </r>
        <r>
          <rPr>
            <sz val="9"/>
            <color indexed="81"/>
            <rFont val="MS P ゴシック"/>
            <family val="3"/>
            <charset val="128"/>
          </rPr>
          <t xml:space="preserve">
生年月日は西暦で以下のとおり入力してください。入力後に和暦に変換されます。
【例】1980/1/1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赤坂　槙平</author>
  </authors>
  <commentList>
    <comment ref="A1" authorId="0" shapeId="0" xr:uid="{178CA872-2615-4EAD-940C-2F456D79DF84}">
      <text>
        <r>
          <rPr>
            <b/>
            <sz val="9"/>
            <color indexed="81"/>
            <rFont val="MS P ゴシック"/>
            <family val="3"/>
            <charset val="128"/>
          </rPr>
          <t>赤坂　槙平:</t>
        </r>
        <r>
          <rPr>
            <sz val="9"/>
            <color indexed="81"/>
            <rFont val="MS P ゴシック"/>
            <family val="3"/>
            <charset val="128"/>
          </rPr>
          <t xml:space="preserve">
修正箇所赤字で記載</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赤坂　槙平</author>
  </authors>
  <commentList>
    <comment ref="B11" authorId="0" shapeId="0" xr:uid="{0285B7E3-F41D-48A3-B86E-3865242E137B}">
      <text>
        <r>
          <rPr>
            <b/>
            <sz val="9"/>
            <color indexed="81"/>
            <rFont val="MS P ゴシック"/>
            <family val="3"/>
            <charset val="128"/>
          </rPr>
          <t>赤坂　槙平:</t>
        </r>
        <r>
          <rPr>
            <sz val="9"/>
            <color indexed="81"/>
            <rFont val="MS P ゴシック"/>
            <family val="3"/>
            <charset val="128"/>
          </rPr>
          <t xml:space="preserve">
渋谷区福祉人材支援手当が該当する就業規則等の名称を記入してください。</t>
        </r>
      </text>
    </comment>
    <comment ref="C11" authorId="0" shapeId="0" xr:uid="{A561D357-9F34-498C-B1E7-4657D7F6454A}">
      <text>
        <r>
          <rPr>
            <b/>
            <sz val="9"/>
            <color indexed="81"/>
            <rFont val="MS P ゴシック"/>
            <family val="3"/>
            <charset val="128"/>
          </rPr>
          <t>赤坂　槙平:</t>
        </r>
        <r>
          <rPr>
            <sz val="9"/>
            <color indexed="81"/>
            <rFont val="MS P ゴシック"/>
            <family val="3"/>
            <charset val="128"/>
          </rPr>
          <t xml:space="preserve">
渋谷区福祉人材支援手当を支給することを規定した日付を西暦で記入してください。
記入例）2026/10/01　
入力後に和暦に変換されます。</t>
        </r>
      </text>
    </comment>
    <comment ref="D11" authorId="0" shapeId="0" xr:uid="{C3715A6A-5C07-4B9F-BFD4-F3F22E75C23F}">
      <text>
        <r>
          <rPr>
            <b/>
            <sz val="9"/>
            <color indexed="81"/>
            <rFont val="MS P ゴシック"/>
            <family val="3"/>
            <charset val="128"/>
          </rPr>
          <t>赤坂　槙平:</t>
        </r>
        <r>
          <rPr>
            <sz val="9"/>
            <color indexed="81"/>
            <rFont val="MS P ゴシック"/>
            <family val="3"/>
            <charset val="128"/>
          </rPr>
          <t xml:space="preserve">
就業規則等を入力すると、渋谷区で定める補助月額及び補助月額（加算額）が入力されます。</t>
        </r>
      </text>
    </comment>
    <comment ref="E11" authorId="0" shapeId="0" xr:uid="{0C5F2D4D-24D5-4EE1-BF0A-8682C298ACCE}">
      <text>
        <r>
          <rPr>
            <b/>
            <sz val="9"/>
            <color indexed="81"/>
            <rFont val="MS P ゴシック"/>
            <family val="3"/>
            <charset val="128"/>
          </rPr>
          <t>赤坂　槙平:</t>
        </r>
        <r>
          <rPr>
            <sz val="9"/>
            <color indexed="81"/>
            <rFont val="MS P ゴシック"/>
            <family val="3"/>
            <charset val="128"/>
          </rPr>
          <t xml:space="preserve">
就業規則等を入力すると、渋谷区で定める補助月額及び補助月額（加算額）が入力されます。</t>
        </r>
      </text>
    </comment>
    <comment ref="F11" authorId="0" shapeId="0" xr:uid="{F736D6E4-F7C9-4400-8B87-7497F8AEC47D}">
      <text>
        <r>
          <rPr>
            <b/>
            <sz val="9"/>
            <color indexed="81"/>
            <rFont val="MS P ゴシック"/>
            <family val="3"/>
            <charset val="128"/>
          </rPr>
          <t>赤坂　槙平:</t>
        </r>
        <r>
          <rPr>
            <sz val="9"/>
            <color indexed="81"/>
            <rFont val="MS P ゴシック"/>
            <family val="3"/>
            <charset val="128"/>
          </rPr>
          <t xml:space="preserve">
法人独自で補助月額を定めている場合のみ、金額を入力してください。</t>
        </r>
      </text>
    </comment>
    <comment ref="G11" authorId="0" shapeId="0" xr:uid="{C5578CE0-1BF3-44D8-8F16-6969F6D1D9CC}">
      <text>
        <r>
          <rPr>
            <b/>
            <sz val="9"/>
            <color indexed="81"/>
            <rFont val="MS P ゴシック"/>
            <family val="3"/>
            <charset val="128"/>
          </rPr>
          <t>赤坂　槙平:</t>
        </r>
        <r>
          <rPr>
            <sz val="9"/>
            <color indexed="81"/>
            <rFont val="MS P ゴシック"/>
            <family val="3"/>
            <charset val="128"/>
          </rPr>
          <t xml:space="preserve">
法人独自で補助月額（加算額）を定めている場合のみ、金額を入力してください。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赤坂　槙平</author>
  </authors>
  <commentList>
    <comment ref="I10" authorId="0" shapeId="0" xr:uid="{F31BCBDA-6BA4-4D9F-A874-68CDFBA1D5B5}">
      <text>
        <r>
          <rPr>
            <b/>
            <sz val="9"/>
            <color indexed="81"/>
            <rFont val="MS P ゴシック"/>
            <family val="3"/>
            <charset val="128"/>
          </rPr>
          <t>赤坂　槙平:</t>
        </r>
        <r>
          <rPr>
            <sz val="9"/>
            <color indexed="81"/>
            <rFont val="MS P ゴシック"/>
            <family val="3"/>
            <charset val="128"/>
          </rPr>
          <t xml:space="preserve">
【事務局】
・該当する就業規則又は給与規定等を選択してください。
・該当する職員が役員の場合、「1」を選択してください。</t>
        </r>
      </text>
    </comment>
    <comment ref="J10" authorId="0" shapeId="0" xr:uid="{0D8908D8-2282-41A8-ACDD-62C76406CCC9}">
      <text>
        <r>
          <rPr>
            <b/>
            <sz val="9"/>
            <color indexed="81"/>
            <rFont val="MS P ゴシック"/>
            <family val="3"/>
            <charset val="128"/>
          </rPr>
          <t>赤坂　槙平:</t>
        </r>
        <r>
          <rPr>
            <sz val="9"/>
            <color indexed="81"/>
            <rFont val="MS P ゴシック"/>
            <family val="3"/>
            <charset val="128"/>
          </rPr>
          <t xml:space="preserve">
該当者が役員の場合、「〇」を選択してください。</t>
        </r>
      </text>
    </comment>
    <comment ref="K10" authorId="0" shapeId="0" xr:uid="{444AB1FB-E821-47B8-8B1A-219C0F402F21}">
      <text>
        <r>
          <rPr>
            <b/>
            <sz val="9"/>
            <color indexed="81"/>
            <rFont val="MS P ゴシック"/>
            <family val="3"/>
            <charset val="128"/>
          </rPr>
          <t>赤坂　槙平:</t>
        </r>
        <r>
          <rPr>
            <sz val="9"/>
            <color indexed="81"/>
            <rFont val="MS P ゴシック"/>
            <family val="3"/>
            <charset val="128"/>
          </rPr>
          <t xml:space="preserve">
・令和８年４月時点の「勤務年数」及び「雇用形態」
　を選択してください。
・採用予定者は予定している「雇用形態」を選択してください。</t>
        </r>
      </text>
    </comment>
    <comment ref="H11" authorId="0" shapeId="0" xr:uid="{097A0A56-D8C6-4619-8CCB-B0B183A0B8CA}">
      <text>
        <r>
          <rPr>
            <b/>
            <sz val="9"/>
            <color indexed="81"/>
            <rFont val="MS P ゴシック"/>
            <family val="3"/>
            <charset val="128"/>
          </rPr>
          <t>赤坂　槙平:</t>
        </r>
        <r>
          <rPr>
            <sz val="9"/>
            <color indexed="81"/>
            <rFont val="MS P ゴシック"/>
            <family val="3"/>
            <charset val="128"/>
          </rPr>
          <t xml:space="preserve">
生年月日は西暦で以下のとおり入力してください。入力後に和暦に変換されます。
【例】1980/1/1
</t>
        </r>
      </text>
    </comment>
    <comment ref="Q11" authorId="0" shapeId="0" xr:uid="{E6FD770D-10AC-4F25-BE7A-A9F66010F6DD}">
      <text>
        <r>
          <rPr>
            <b/>
            <sz val="9"/>
            <color indexed="81"/>
            <rFont val="MS P ゴシック"/>
            <family val="3"/>
            <charset val="128"/>
          </rPr>
          <t>赤坂　槙平:</t>
        </r>
        <r>
          <rPr>
            <sz val="9"/>
            <color indexed="81"/>
            <rFont val="MS P ゴシック"/>
            <family val="3"/>
            <charset val="128"/>
          </rPr>
          <t xml:space="preserve">
補助月額に加算額を追加した金額を表記しています。</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赤坂　槙平</author>
  </authors>
  <commentList>
    <comment ref="B1" authorId="0" shapeId="0" xr:uid="{37C01B67-F78B-45CD-A8AC-16D0D8936BB8}">
      <text>
        <r>
          <rPr>
            <b/>
            <sz val="9"/>
            <color indexed="81"/>
            <rFont val="MS P ゴシック"/>
            <family val="3"/>
            <charset val="128"/>
          </rPr>
          <t>赤坂　槙平:</t>
        </r>
        <r>
          <rPr>
            <sz val="9"/>
            <color indexed="81"/>
            <rFont val="MS P ゴシック"/>
            <family val="3"/>
            <charset val="128"/>
          </rPr>
          <t xml:space="preserve">
確認内容を全て満たしている場合のみ
申請対象となります。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赤坂　槙平</author>
  </authors>
  <commentList>
    <comment ref="A1" authorId="0" shapeId="0" xr:uid="{C1DAB536-7F04-427C-987C-667404E8FDC5}">
      <text>
        <r>
          <rPr>
            <b/>
            <sz val="9"/>
            <color indexed="81"/>
            <rFont val="MS P ゴシック"/>
            <family val="3"/>
            <charset val="128"/>
          </rPr>
          <t>赤坂　槙平:</t>
        </r>
        <r>
          <rPr>
            <sz val="9"/>
            <color indexed="81"/>
            <rFont val="MS P ゴシック"/>
            <family val="3"/>
            <charset val="128"/>
          </rPr>
          <t xml:space="preserve">
修正箇所赤字で記載</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赤坂　槙平</author>
  </authors>
  <commentList>
    <comment ref="L26" authorId="0" shapeId="0" xr:uid="{D62489BE-1004-4540-BC5E-C202C9BB06B9}">
      <text>
        <r>
          <rPr>
            <b/>
            <sz val="9"/>
            <color indexed="81"/>
            <rFont val="MS P ゴシック"/>
            <family val="3"/>
            <charset val="128"/>
          </rPr>
          <t>赤坂　槙平:</t>
        </r>
        <r>
          <rPr>
            <sz val="9"/>
            <color indexed="81"/>
            <rFont val="MS P ゴシック"/>
            <family val="3"/>
            <charset val="128"/>
          </rPr>
          <t xml:space="preserve">
交付決定額を入力してください。</t>
        </r>
      </text>
    </comment>
    <comment ref="L28" authorId="0" shapeId="0" xr:uid="{0DF9A529-FF2B-4200-8EBF-EBFCF61EC9B7}">
      <text>
        <r>
          <rPr>
            <b/>
            <sz val="9"/>
            <color indexed="81"/>
            <rFont val="MS P ゴシック"/>
            <family val="3"/>
            <charset val="128"/>
          </rPr>
          <t>赤坂　槙平:</t>
        </r>
        <r>
          <rPr>
            <sz val="9"/>
            <color indexed="81"/>
            <rFont val="MS P ゴシック"/>
            <family val="3"/>
            <charset val="128"/>
          </rPr>
          <t xml:space="preserve">
変更交付申請額を入力して下さい。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赤坂　槙平</author>
  </authors>
  <commentList>
    <comment ref="M7" authorId="0" shapeId="0" xr:uid="{EC71380C-8C08-40B3-BD4F-064E83F950F4}">
      <text>
        <r>
          <rPr>
            <b/>
            <sz val="9"/>
            <color indexed="81"/>
            <rFont val="MS P ゴシック"/>
            <family val="3"/>
            <charset val="128"/>
          </rPr>
          <t>赤坂　槙平:</t>
        </r>
        <r>
          <rPr>
            <sz val="9"/>
            <color indexed="81"/>
            <rFont val="MS P ゴシック"/>
            <family val="3"/>
            <charset val="128"/>
          </rPr>
          <t xml:space="preserve">
交付決定書又は変更交付決定書
に記載された金額を入力してください。</t>
        </r>
      </text>
    </comment>
    <comment ref="AA15" authorId="0" shapeId="0" xr:uid="{CB2C4E02-389E-4C99-A566-5FC6E368FE6C}">
      <text>
        <r>
          <rPr>
            <b/>
            <sz val="9"/>
            <color indexed="81"/>
            <rFont val="MS P ゴシック"/>
            <family val="3"/>
            <charset val="128"/>
          </rPr>
          <t>赤坂　槙平:</t>
        </r>
        <r>
          <rPr>
            <sz val="9"/>
            <color indexed="81"/>
            <rFont val="MS P ゴシック"/>
            <family val="3"/>
            <charset val="128"/>
          </rPr>
          <t xml:space="preserve">
提出日を入力してください。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赤坂　槙平</author>
  </authors>
  <commentList>
    <comment ref="B11" authorId="0" shapeId="0" xr:uid="{468D1A4D-69C4-4A14-8B6A-EE65F707FC4B}">
      <text>
        <r>
          <rPr>
            <b/>
            <sz val="9"/>
            <color indexed="81"/>
            <rFont val="MS P ゴシック"/>
            <family val="3"/>
            <charset val="128"/>
          </rPr>
          <t>赤坂　槙平:</t>
        </r>
        <r>
          <rPr>
            <sz val="9"/>
            <color indexed="81"/>
            <rFont val="MS P ゴシック"/>
            <family val="3"/>
            <charset val="128"/>
          </rPr>
          <t xml:space="preserve">
渋谷区福祉人材支援手当が該当する就業規則等の名称を記入してください。</t>
        </r>
      </text>
    </comment>
    <comment ref="C11" authorId="0" shapeId="0" xr:uid="{D95908F7-EE25-48DE-893B-62677851494C}">
      <text>
        <r>
          <rPr>
            <b/>
            <sz val="9"/>
            <color indexed="81"/>
            <rFont val="MS P ゴシック"/>
            <family val="3"/>
            <charset val="128"/>
          </rPr>
          <t>赤坂　槙平:</t>
        </r>
        <r>
          <rPr>
            <sz val="9"/>
            <color indexed="81"/>
            <rFont val="MS P ゴシック"/>
            <family val="3"/>
            <charset val="128"/>
          </rPr>
          <t xml:space="preserve">
渋谷区福祉人材支援手当を支給することを規定した日付を西暦で記入してください。
記入例）2026/10/01　
入力後に和暦に変換されます。</t>
        </r>
      </text>
    </comment>
    <comment ref="D11" authorId="0" shapeId="0" xr:uid="{42BAE781-2689-48B6-A82D-AC02B147C0E4}">
      <text>
        <r>
          <rPr>
            <b/>
            <sz val="9"/>
            <color indexed="81"/>
            <rFont val="MS P ゴシック"/>
            <family val="3"/>
            <charset val="128"/>
          </rPr>
          <t>赤坂　槙平:</t>
        </r>
        <r>
          <rPr>
            <sz val="9"/>
            <color indexed="81"/>
            <rFont val="MS P ゴシック"/>
            <family val="3"/>
            <charset val="128"/>
          </rPr>
          <t xml:space="preserve">
就業規則等を入力すると、渋谷区で定める補助月額及び補助月額（加算額）が入力されます。</t>
        </r>
      </text>
    </comment>
    <comment ref="E11" authorId="0" shapeId="0" xr:uid="{3DC426FF-00C8-447C-B845-B7FE3BCF6F10}">
      <text>
        <r>
          <rPr>
            <b/>
            <sz val="9"/>
            <color indexed="81"/>
            <rFont val="MS P ゴシック"/>
            <family val="3"/>
            <charset val="128"/>
          </rPr>
          <t>赤坂　槙平:</t>
        </r>
        <r>
          <rPr>
            <sz val="9"/>
            <color indexed="81"/>
            <rFont val="MS P ゴシック"/>
            <family val="3"/>
            <charset val="128"/>
          </rPr>
          <t xml:space="preserve">
就業規則等を入力すると、渋谷区で定める補助月額及び補助月額（加算額）が入力されます。</t>
        </r>
      </text>
    </comment>
    <comment ref="F11" authorId="0" shapeId="0" xr:uid="{95EF1608-CB60-4212-9A3A-ECE6A6E64647}">
      <text>
        <r>
          <rPr>
            <b/>
            <sz val="9"/>
            <color indexed="81"/>
            <rFont val="MS P ゴシック"/>
            <family val="3"/>
            <charset val="128"/>
          </rPr>
          <t>赤坂　槙平:</t>
        </r>
        <r>
          <rPr>
            <sz val="9"/>
            <color indexed="81"/>
            <rFont val="MS P ゴシック"/>
            <family val="3"/>
            <charset val="128"/>
          </rPr>
          <t xml:space="preserve">
法人独自で補助月額を定めている場合のみ、金額を入力してください。</t>
        </r>
      </text>
    </comment>
    <comment ref="G11" authorId="0" shapeId="0" xr:uid="{0C3330E9-8DF8-4709-B504-6CE425EAF209}">
      <text>
        <r>
          <rPr>
            <b/>
            <sz val="9"/>
            <color indexed="81"/>
            <rFont val="MS P ゴシック"/>
            <family val="3"/>
            <charset val="128"/>
          </rPr>
          <t>赤坂　槙平:</t>
        </r>
        <r>
          <rPr>
            <sz val="9"/>
            <color indexed="81"/>
            <rFont val="MS P ゴシック"/>
            <family val="3"/>
            <charset val="128"/>
          </rPr>
          <t xml:space="preserve">
法人独自で補助月額（加算額）を定めている場合のみ、金額を入力してください。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赤坂　槙平</author>
  </authors>
  <commentList>
    <comment ref="I12" authorId="0" shapeId="0" xr:uid="{793DE35D-F1B9-4548-96FC-F17B6F8A60B2}">
      <text>
        <r>
          <rPr>
            <b/>
            <sz val="9"/>
            <color indexed="81"/>
            <rFont val="MS P ゴシック"/>
            <family val="3"/>
            <charset val="128"/>
          </rPr>
          <t>赤坂　槙平:</t>
        </r>
        <r>
          <rPr>
            <sz val="9"/>
            <color indexed="81"/>
            <rFont val="MS P ゴシック"/>
            <family val="3"/>
            <charset val="128"/>
          </rPr>
          <t xml:space="preserve">
【事務局】
・該当する就業規則又は給与規定等を選択してください。
・該当する職員が役員の場合、「1」を選択してください。</t>
        </r>
      </text>
    </comment>
    <comment ref="J12" authorId="0" shapeId="0" xr:uid="{788BC6AA-24C7-4A54-9B79-9F4B19BA5CE7}">
      <text>
        <r>
          <rPr>
            <b/>
            <sz val="9"/>
            <color indexed="81"/>
            <rFont val="MS P ゴシック"/>
            <family val="3"/>
            <charset val="128"/>
          </rPr>
          <t>赤坂　槙平:</t>
        </r>
        <r>
          <rPr>
            <sz val="9"/>
            <color indexed="81"/>
            <rFont val="MS P ゴシック"/>
            <family val="3"/>
            <charset val="128"/>
          </rPr>
          <t xml:space="preserve">
対象者が役員の場合、
「〇」を選択してください。</t>
        </r>
      </text>
    </comment>
    <comment ref="K12" authorId="0" shapeId="0" xr:uid="{EE0AC4E9-21E2-4796-828B-88D2D40106C9}">
      <text>
        <r>
          <rPr>
            <b/>
            <sz val="9"/>
            <color indexed="81"/>
            <rFont val="MS P ゴシック"/>
            <family val="3"/>
            <charset val="128"/>
          </rPr>
          <t>赤坂　槙平:</t>
        </r>
        <r>
          <rPr>
            <sz val="9"/>
            <color indexed="81"/>
            <rFont val="MS P ゴシック"/>
            <family val="3"/>
            <charset val="128"/>
          </rPr>
          <t xml:space="preserve">
・令和８年４月時点の「勤務年数」及び「雇用形態」
　を選択してください。
・採用予定者は予定している「雇用形態」を選択してください。</t>
        </r>
      </text>
    </comment>
    <comment ref="S12" authorId="0" shapeId="0" xr:uid="{6A27CB9E-30F9-453C-8328-B955C9AD5EFB}">
      <text>
        <r>
          <rPr>
            <b/>
            <sz val="9"/>
            <color indexed="81"/>
            <rFont val="MS P ゴシック"/>
            <family val="3"/>
            <charset val="128"/>
          </rPr>
          <t>赤坂　槙平:</t>
        </r>
        <r>
          <rPr>
            <sz val="9"/>
            <color indexed="81"/>
            <rFont val="MS P ゴシック"/>
            <family val="3"/>
            <charset val="128"/>
          </rPr>
          <t xml:space="preserve">
①対象者ごとの交付決定額を入力して下さい。変更交付決定を受けている場合、変更交付決定額を入力して下さい。
②「手当支給済額」と「交付決定額」又は「変更交付決定額」が一致することを確認してください。</t>
        </r>
      </text>
    </comment>
    <comment ref="H13" authorId="0" shapeId="0" xr:uid="{F8176ED3-45BF-493F-B2AE-A07A1E03D8CC}">
      <text>
        <r>
          <rPr>
            <b/>
            <sz val="9"/>
            <color indexed="81"/>
            <rFont val="MS P ゴシック"/>
            <family val="3"/>
            <charset val="128"/>
          </rPr>
          <t>赤坂　槙平:</t>
        </r>
        <r>
          <rPr>
            <sz val="9"/>
            <color indexed="81"/>
            <rFont val="MS P ゴシック"/>
            <family val="3"/>
            <charset val="128"/>
          </rPr>
          <t xml:space="preserve">
生年月日は西暦で以下のとおり入力してください。入力後に和暦に変換されます。
【例】1980/1/1
</t>
        </r>
      </text>
    </comment>
    <comment ref="Q13" authorId="0" shapeId="0" xr:uid="{6B2FC390-B834-48C5-B126-758F20BE751B}">
      <text>
        <r>
          <rPr>
            <b/>
            <sz val="9"/>
            <color indexed="81"/>
            <rFont val="MS P ゴシック"/>
            <family val="3"/>
            <charset val="128"/>
          </rPr>
          <t>赤坂　槙平:</t>
        </r>
        <r>
          <rPr>
            <sz val="9"/>
            <color indexed="81"/>
            <rFont val="MS P ゴシック"/>
            <family val="3"/>
            <charset val="128"/>
          </rPr>
          <t xml:space="preserve">
補助月額に加算額を追加した金額を表記しています。</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赤坂　槙平</author>
  </authors>
  <commentList>
    <comment ref="A1" authorId="0" shapeId="0" xr:uid="{3CB1FFA3-092A-4B42-A1B3-3E876D6F46E7}">
      <text>
        <r>
          <rPr>
            <b/>
            <sz val="9"/>
            <color indexed="81"/>
            <rFont val="MS P ゴシック"/>
            <family val="3"/>
            <charset val="128"/>
          </rPr>
          <t>赤坂　槙平:</t>
        </r>
        <r>
          <rPr>
            <sz val="9"/>
            <color indexed="81"/>
            <rFont val="MS P ゴシック"/>
            <family val="3"/>
            <charset val="128"/>
          </rPr>
          <t xml:space="preserve">
修正箇所赤字で記載</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<sst xmlns="http://schemas.openxmlformats.org/spreadsheetml/2006/main" count="775" uniqueCount="356">
  <si>
    <t>１．提出年月日等</t>
    <rPh sb="2" eb="4">
      <t>テイシュツ</t>
    </rPh>
    <rPh sb="4" eb="7">
      <t>ネンガッピ</t>
    </rPh>
    <rPh sb="7" eb="8">
      <t>トウ</t>
    </rPh>
    <phoneticPr fontId="5"/>
  </si>
  <si>
    <t>◆交付申請</t>
    <rPh sb="1" eb="3">
      <t>コウフ</t>
    </rPh>
    <rPh sb="3" eb="5">
      <t>シンセイ</t>
    </rPh>
    <phoneticPr fontId="5"/>
  </si>
  <si>
    <t>提出日</t>
    <rPh sb="0" eb="3">
      <t>テイシュツビ</t>
    </rPh>
    <phoneticPr fontId="5"/>
  </si>
  <si>
    <t>令和</t>
    <rPh sb="0" eb="2">
      <t>レイワ</t>
    </rPh>
    <phoneticPr fontId="5"/>
  </si>
  <si>
    <t>年</t>
    <rPh sb="0" eb="1">
      <t>ネン</t>
    </rPh>
    <phoneticPr fontId="5"/>
  </si>
  <si>
    <t>月</t>
    <rPh sb="0" eb="1">
      <t>ガツ</t>
    </rPh>
    <phoneticPr fontId="5"/>
  </si>
  <si>
    <t>日</t>
    <rPh sb="0" eb="1">
      <t>ニチ</t>
    </rPh>
    <phoneticPr fontId="5"/>
  </si>
  <si>
    <t>◆変更交付申請</t>
    <rPh sb="1" eb="7">
      <t>ヘンコウコウフシンセイ</t>
    </rPh>
    <phoneticPr fontId="5"/>
  </si>
  <si>
    <t>該当</t>
    <rPh sb="0" eb="2">
      <t>ガイトウ</t>
    </rPh>
    <phoneticPr fontId="5"/>
  </si>
  <si>
    <t>当初交付決定額</t>
    <rPh sb="0" eb="2">
      <t>トウショ</t>
    </rPh>
    <rPh sb="2" eb="7">
      <t>コウフケッテイガク</t>
    </rPh>
    <phoneticPr fontId="5"/>
  </si>
  <si>
    <t>円</t>
    <rPh sb="0" eb="1">
      <t>エン</t>
    </rPh>
    <phoneticPr fontId="5"/>
  </si>
  <si>
    <t>変更理由</t>
    <rPh sb="0" eb="4">
      <t>ヘンコウリユウ</t>
    </rPh>
    <phoneticPr fontId="5"/>
  </si>
  <si>
    <t>職員情報の変更があるため</t>
    <phoneticPr fontId="5"/>
  </si>
  <si>
    <t>法人情報・振込先口座の変更があるため</t>
    <rPh sb="0" eb="4">
      <t>ホウジンジョウホウ</t>
    </rPh>
    <rPh sb="5" eb="8">
      <t>フリコミサキ</t>
    </rPh>
    <rPh sb="8" eb="10">
      <t>コウザ</t>
    </rPh>
    <rPh sb="11" eb="13">
      <t>ヘンコウ</t>
    </rPh>
    <phoneticPr fontId="5"/>
  </si>
  <si>
    <t>◆請求（当初交付）</t>
    <rPh sb="1" eb="3">
      <t>セイキュウ</t>
    </rPh>
    <rPh sb="4" eb="6">
      <t>トウショ</t>
    </rPh>
    <rPh sb="6" eb="8">
      <t>コウフ</t>
    </rPh>
    <phoneticPr fontId="5"/>
  </si>
  <si>
    <t>その他（下記に理由を記入）</t>
    <phoneticPr fontId="5"/>
  </si>
  <si>
    <t>交付決定日</t>
    <rPh sb="0" eb="5">
      <t>コウフケッテイビ</t>
    </rPh>
    <phoneticPr fontId="5"/>
  </si>
  <si>
    <t>文書番号</t>
    <rPh sb="0" eb="4">
      <t>ブンショバンゴウ</t>
    </rPh>
    <phoneticPr fontId="5"/>
  </si>
  <si>
    <t>号</t>
    <rPh sb="0" eb="1">
      <t>ゴウ</t>
    </rPh>
    <phoneticPr fontId="5"/>
  </si>
  <si>
    <t>交付決定通知から転記</t>
    <phoneticPr fontId="5"/>
  </si>
  <si>
    <t>交付決定額</t>
    <rPh sb="0" eb="5">
      <t>コウフケッテイガク</t>
    </rPh>
    <phoneticPr fontId="5"/>
  </si>
  <si>
    <t>◆請求（変更交付）</t>
    <rPh sb="1" eb="3">
      <t>セイキュウ</t>
    </rPh>
    <rPh sb="4" eb="6">
      <t>ヘンコウ</t>
    </rPh>
    <rPh sb="6" eb="8">
      <t>コウフ</t>
    </rPh>
    <phoneticPr fontId="5"/>
  </si>
  <si>
    <t>変更交付決定日</t>
    <rPh sb="0" eb="2">
      <t>ヘンコウ</t>
    </rPh>
    <rPh sb="2" eb="7">
      <t>コウフケッテイビ</t>
    </rPh>
    <phoneticPr fontId="5"/>
  </si>
  <si>
    <r>
      <rPr>
        <b/>
        <u/>
        <sz val="11"/>
        <color theme="1"/>
        <rFont val="游ゴシック"/>
        <family val="3"/>
        <charset val="128"/>
        <scheme val="minor"/>
      </rPr>
      <t>変更</t>
    </r>
    <r>
      <rPr>
        <sz val="11"/>
        <color theme="1"/>
        <rFont val="游ゴシック"/>
        <family val="2"/>
        <charset val="128"/>
        <scheme val="minor"/>
      </rPr>
      <t>交付決定通知から転記</t>
    </r>
    <phoneticPr fontId="5"/>
  </si>
  <si>
    <t>変更交付決定額</t>
    <rPh sb="0" eb="2">
      <t>ヘンコウ</t>
    </rPh>
    <rPh sb="2" eb="7">
      <t>コウフケッテイガク</t>
    </rPh>
    <phoneticPr fontId="5"/>
  </si>
  <si>
    <t>◆実績報告</t>
    <rPh sb="1" eb="3">
      <t>ジッセキ</t>
    </rPh>
    <rPh sb="3" eb="5">
      <t>ホウコク</t>
    </rPh>
    <phoneticPr fontId="5"/>
  </si>
  <si>
    <t>２．申請法人情報</t>
    <rPh sb="2" eb="4">
      <t>シンセイ</t>
    </rPh>
    <rPh sb="4" eb="6">
      <t>ホウジン</t>
    </rPh>
    <rPh sb="6" eb="8">
      <t>ジョウホウ</t>
    </rPh>
    <phoneticPr fontId="5"/>
  </si>
  <si>
    <t>会社法人等番号（12桁）</t>
    <rPh sb="0" eb="2">
      <t>カイシャ</t>
    </rPh>
    <rPh sb="2" eb="5">
      <t>ホウジントウ</t>
    </rPh>
    <rPh sb="5" eb="7">
      <t>バンゴウ</t>
    </rPh>
    <rPh sb="10" eb="11">
      <t>ケタ</t>
    </rPh>
    <phoneticPr fontId="5"/>
  </si>
  <si>
    <t>※12桁でハイフンは不要です。</t>
    <rPh sb="3" eb="4">
      <t>ケタ</t>
    </rPh>
    <phoneticPr fontId="5"/>
  </si>
  <si>
    <t>法人名称</t>
    <rPh sb="0" eb="2">
      <t>ホウジン</t>
    </rPh>
    <rPh sb="2" eb="4">
      <t>メイショウ</t>
    </rPh>
    <phoneticPr fontId="5"/>
  </si>
  <si>
    <t>申請時点で最新の情報をご入力下さい。</t>
    <rPh sb="12" eb="14">
      <t>ニュウリョク</t>
    </rPh>
    <rPh sb="14" eb="15">
      <t>クダ</t>
    </rPh>
    <phoneticPr fontId="5"/>
  </si>
  <si>
    <t>法人所在地</t>
    <rPh sb="0" eb="2">
      <t>ホウジン</t>
    </rPh>
    <rPh sb="2" eb="5">
      <t>ショザイチ</t>
    </rPh>
    <phoneticPr fontId="5"/>
  </si>
  <si>
    <t>郵便番号</t>
    <rPh sb="0" eb="4">
      <t>ユウビンバンゴウ</t>
    </rPh>
    <phoneticPr fontId="5"/>
  </si>
  <si>
    <t>ー</t>
    <phoneticPr fontId="5"/>
  </si>
  <si>
    <t>住所</t>
    <rPh sb="0" eb="2">
      <t>ジュウショ</t>
    </rPh>
    <phoneticPr fontId="5"/>
  </si>
  <si>
    <t>代表者職名</t>
    <rPh sb="0" eb="3">
      <t>ダイヒョウシャ</t>
    </rPh>
    <rPh sb="3" eb="5">
      <t>ショクメイ</t>
    </rPh>
    <phoneticPr fontId="5"/>
  </si>
  <si>
    <t>代表者氏名</t>
    <rPh sb="0" eb="3">
      <t>ダイヒョウシャ</t>
    </rPh>
    <rPh sb="3" eb="5">
      <t>シメイ</t>
    </rPh>
    <phoneticPr fontId="5"/>
  </si>
  <si>
    <t>３．事務取扱者</t>
    <rPh sb="2" eb="7">
      <t>ジムトリアツカイシャ</t>
    </rPh>
    <phoneticPr fontId="5"/>
  </si>
  <si>
    <t>書類送付先</t>
    <rPh sb="0" eb="2">
      <t>ショルイ</t>
    </rPh>
    <rPh sb="2" eb="5">
      <t>ソウフサキ</t>
    </rPh>
    <phoneticPr fontId="5"/>
  </si>
  <si>
    <t>法人所在地が初期値として自動入力されます。
法人所在地とは別に書類の送付を希望する場合は上書き修正してください。</t>
    <rPh sb="0" eb="2">
      <t>ホウジン</t>
    </rPh>
    <rPh sb="2" eb="5">
      <t>ショザイチ</t>
    </rPh>
    <rPh sb="6" eb="9">
      <t>ショキチ</t>
    </rPh>
    <rPh sb="12" eb="14">
      <t>ジドウ</t>
    </rPh>
    <rPh sb="14" eb="16">
      <t>ニュウリョク</t>
    </rPh>
    <rPh sb="22" eb="24">
      <t>ホウジン</t>
    </rPh>
    <rPh sb="24" eb="27">
      <t>ショザイチ</t>
    </rPh>
    <rPh sb="29" eb="30">
      <t>ベツ</t>
    </rPh>
    <rPh sb="31" eb="33">
      <t>ショルイ</t>
    </rPh>
    <rPh sb="34" eb="36">
      <t>ソウフ</t>
    </rPh>
    <rPh sb="37" eb="39">
      <t>キボウ</t>
    </rPh>
    <rPh sb="41" eb="43">
      <t>バアイ</t>
    </rPh>
    <rPh sb="44" eb="46">
      <t>ウワガ</t>
    </rPh>
    <rPh sb="47" eb="49">
      <t>シュウセイ</t>
    </rPh>
    <phoneticPr fontId="5"/>
  </si>
  <si>
    <t>担当者</t>
    <rPh sb="0" eb="3">
      <t>タントウシャ</t>
    </rPh>
    <phoneticPr fontId="5"/>
  </si>
  <si>
    <t>TEL</t>
    <phoneticPr fontId="5"/>
  </si>
  <si>
    <t>e-mail</t>
    <phoneticPr fontId="5"/>
  </si>
  <si>
    <t>４．振込先口座</t>
    <rPh sb="2" eb="5">
      <t>フリコミサキ</t>
    </rPh>
    <rPh sb="5" eb="7">
      <t>コウザ</t>
    </rPh>
    <phoneticPr fontId="5"/>
  </si>
  <si>
    <t>※ゆうちょ銀行の場合は、公式WEBサイトにて記号番号から振込用の店名・預金種目・口座番号を調べて入力して下さい。</t>
    <phoneticPr fontId="5"/>
  </si>
  <si>
    <t>金融機関名</t>
    <rPh sb="0" eb="5">
      <t>キンユウキカンメイ</t>
    </rPh>
    <phoneticPr fontId="5"/>
  </si>
  <si>
    <t>銀行</t>
  </si>
  <si>
    <t>金融機関名は、最大1８文字まで表示されます
銀行・信用金庫・信用組合・農協を選択して下さい</t>
    <phoneticPr fontId="5"/>
  </si>
  <si>
    <t>本・支店名</t>
    <rPh sb="0" eb="1">
      <t>ホン</t>
    </rPh>
    <rPh sb="2" eb="5">
      <t>シテンメイ</t>
    </rPh>
    <phoneticPr fontId="5"/>
  </si>
  <si>
    <t>支店</t>
  </si>
  <si>
    <t>本・支店名は、最大12文字まで表示されます。
本店・支店・出張所を選択して下さい。（左記３つ以外の場合は空白を選択）</t>
    <rPh sb="0" eb="1">
      <t>ホン</t>
    </rPh>
    <rPh sb="2" eb="5">
      <t>シテンメイ</t>
    </rPh>
    <rPh sb="7" eb="9">
      <t>サイダイ</t>
    </rPh>
    <rPh sb="11" eb="13">
      <t>モジ</t>
    </rPh>
    <rPh sb="15" eb="17">
      <t>ヒョウジ</t>
    </rPh>
    <rPh sb="23" eb="24">
      <t>ホン</t>
    </rPh>
    <rPh sb="24" eb="25">
      <t>テン</t>
    </rPh>
    <rPh sb="26" eb="28">
      <t>シテン</t>
    </rPh>
    <rPh sb="29" eb="32">
      <t>シュッチョウジョ</t>
    </rPh>
    <rPh sb="33" eb="35">
      <t>センタク</t>
    </rPh>
    <rPh sb="37" eb="38">
      <t>クダ</t>
    </rPh>
    <rPh sb="42" eb="44">
      <t>サキ</t>
    </rPh>
    <rPh sb="46" eb="48">
      <t>イガイ</t>
    </rPh>
    <rPh sb="49" eb="51">
      <t>バアイ</t>
    </rPh>
    <rPh sb="52" eb="54">
      <t>クウハク</t>
    </rPh>
    <rPh sb="55" eb="57">
      <t>センタク</t>
    </rPh>
    <phoneticPr fontId="5"/>
  </si>
  <si>
    <t>金融機関コード（4桁）</t>
    <rPh sb="0" eb="4">
      <t>キンユウキカン</t>
    </rPh>
    <rPh sb="9" eb="10">
      <t>ケタ</t>
    </rPh>
    <phoneticPr fontId="5"/>
  </si>
  <si>
    <t>←4桁で入力して下さい</t>
    <rPh sb="2" eb="3">
      <t>ケタ</t>
    </rPh>
    <rPh sb="4" eb="6">
      <t>ニュウリョク</t>
    </rPh>
    <rPh sb="8" eb="9">
      <t>クダ</t>
    </rPh>
    <phoneticPr fontId="5"/>
  </si>
  <si>
    <t>預金通帳等に記載されている4桁の金融機関コードを入力してください</t>
    <rPh sb="0" eb="4">
      <t>ヨキンツウチョウ</t>
    </rPh>
    <rPh sb="4" eb="5">
      <t>トウ</t>
    </rPh>
    <rPh sb="6" eb="8">
      <t>キサイ</t>
    </rPh>
    <rPh sb="14" eb="15">
      <t>ケタ</t>
    </rPh>
    <rPh sb="16" eb="20">
      <t>キンユウキカン</t>
    </rPh>
    <rPh sb="24" eb="26">
      <t>ニュウリョク</t>
    </rPh>
    <phoneticPr fontId="5"/>
  </si>
  <si>
    <t>支店コード（3桁）</t>
    <rPh sb="0" eb="2">
      <t>シテン</t>
    </rPh>
    <rPh sb="7" eb="8">
      <t>ケタ</t>
    </rPh>
    <phoneticPr fontId="5"/>
  </si>
  <si>
    <t>←3桁で入力して下さい</t>
    <rPh sb="2" eb="3">
      <t>ケタ</t>
    </rPh>
    <rPh sb="4" eb="6">
      <t>ニュウリョク</t>
    </rPh>
    <rPh sb="8" eb="9">
      <t>クダ</t>
    </rPh>
    <phoneticPr fontId="5"/>
  </si>
  <si>
    <t>預金通帳等に記載されている3桁の支店コードを入力してください</t>
    <rPh sb="0" eb="4">
      <t>ヨキンツウチョウ</t>
    </rPh>
    <rPh sb="4" eb="5">
      <t>トウ</t>
    </rPh>
    <rPh sb="6" eb="8">
      <t>キサイ</t>
    </rPh>
    <rPh sb="14" eb="15">
      <t>ケタ</t>
    </rPh>
    <rPh sb="16" eb="18">
      <t>シテン</t>
    </rPh>
    <rPh sb="22" eb="24">
      <t>ニュウリョク</t>
    </rPh>
    <phoneticPr fontId="5"/>
  </si>
  <si>
    <t>預金種目</t>
    <rPh sb="0" eb="2">
      <t>ヨキン</t>
    </rPh>
    <rPh sb="2" eb="4">
      <t>シュモク</t>
    </rPh>
    <phoneticPr fontId="5"/>
  </si>
  <si>
    <t>←１普通、２当座、４貯蓄、９別段　を選択して下さい</t>
    <rPh sb="14" eb="16">
      <t>ベツダン</t>
    </rPh>
    <rPh sb="18" eb="20">
      <t>センタク</t>
    </rPh>
    <rPh sb="22" eb="23">
      <t>クダ</t>
    </rPh>
    <phoneticPr fontId="5"/>
  </si>
  <si>
    <t>該当の預金種目を選択して下さい</t>
    <rPh sb="0" eb="2">
      <t>ガイトウ</t>
    </rPh>
    <rPh sb="3" eb="5">
      <t>ヨキン</t>
    </rPh>
    <rPh sb="5" eb="7">
      <t>シュモク</t>
    </rPh>
    <rPh sb="8" eb="10">
      <t>センタク</t>
    </rPh>
    <rPh sb="12" eb="13">
      <t>クダ</t>
    </rPh>
    <phoneticPr fontId="5"/>
  </si>
  <si>
    <t>口座番号</t>
    <rPh sb="0" eb="4">
      <t>コウザバンゴウ</t>
    </rPh>
    <phoneticPr fontId="5"/>
  </si>
  <si>
    <t>←7桁で入力して下さい</t>
    <rPh sb="2" eb="3">
      <t>ケタ</t>
    </rPh>
    <rPh sb="4" eb="6">
      <t>ニュウリョク</t>
    </rPh>
    <rPh sb="8" eb="9">
      <t>クダ</t>
    </rPh>
    <phoneticPr fontId="5"/>
  </si>
  <si>
    <t>口座番号（7桁）
※7桁に満たない場合は、頭に「０」をつけて入力してください</t>
    <rPh sb="0" eb="4">
      <t>コウザバンゴウ</t>
    </rPh>
    <rPh sb="6" eb="7">
      <t>ケタ</t>
    </rPh>
    <rPh sb="11" eb="12">
      <t>ケタ</t>
    </rPh>
    <rPh sb="13" eb="14">
      <t>ミ</t>
    </rPh>
    <rPh sb="17" eb="19">
      <t>バアイ</t>
    </rPh>
    <rPh sb="21" eb="22">
      <t>アタマ</t>
    </rPh>
    <rPh sb="30" eb="32">
      <t>ニュウリョク</t>
    </rPh>
    <phoneticPr fontId="5"/>
  </si>
  <si>
    <t>口座名義人（カタカナ）</t>
    <rPh sb="0" eb="5">
      <t>コウザメイギニン</t>
    </rPh>
    <phoneticPr fontId="5"/>
  </si>
  <si>
    <t>最大30文字まで半角表示されます</t>
    <rPh sb="0" eb="2">
      <t>サイダイ</t>
    </rPh>
    <phoneticPr fontId="5"/>
  </si>
  <si>
    <t>←種類を選択して下さい</t>
    <rPh sb="1" eb="3">
      <t>シュルイ</t>
    </rPh>
    <rPh sb="4" eb="6">
      <t>センタク</t>
    </rPh>
    <rPh sb="8" eb="9">
      <t>クダ</t>
    </rPh>
    <phoneticPr fontId="5"/>
  </si>
  <si>
    <t>←種類を選択して下さい
(本店・支店・出張所以外の場合は空白を選択)</t>
    <rPh sb="1" eb="3">
      <t>シュルイ</t>
    </rPh>
    <rPh sb="4" eb="6">
      <t>センタク</t>
    </rPh>
    <rPh sb="8" eb="9">
      <t>クダ</t>
    </rPh>
    <rPh sb="13" eb="15">
      <t>ホンテン</t>
    </rPh>
    <rPh sb="16" eb="18">
      <t>シテン</t>
    </rPh>
    <rPh sb="19" eb="21">
      <t>シュッチョウ</t>
    </rPh>
    <rPh sb="21" eb="22">
      <t>ジョ</t>
    </rPh>
    <rPh sb="22" eb="24">
      <t>イガイ</t>
    </rPh>
    <rPh sb="25" eb="27">
      <t>バアイ</t>
    </rPh>
    <rPh sb="28" eb="30">
      <t>クウハク</t>
    </rPh>
    <rPh sb="31" eb="33">
      <t>センタク</t>
    </rPh>
    <phoneticPr fontId="5"/>
  </si>
  <si>
    <t>就業規則または給与規程等一覧</t>
    <rPh sb="0" eb="2">
      <t>シュウギョウ</t>
    </rPh>
    <rPh sb="2" eb="4">
      <t>キソク</t>
    </rPh>
    <rPh sb="7" eb="9">
      <t>キュウヨ</t>
    </rPh>
    <rPh sb="9" eb="11">
      <t>キテイ</t>
    </rPh>
    <rPh sb="11" eb="12">
      <t>トウ</t>
    </rPh>
    <rPh sb="12" eb="14">
      <t>イチラン</t>
    </rPh>
    <phoneticPr fontId="5"/>
  </si>
  <si>
    <t>月</t>
    <rPh sb="0" eb="1">
      <t>ツキ</t>
    </rPh>
    <phoneticPr fontId="5"/>
  </si>
  <si>
    <t>※行が不足する場合は、事務局に連絡をして下さい。</t>
    <rPh sb="1" eb="2">
      <t>ギョウ</t>
    </rPh>
    <rPh sb="3" eb="5">
      <t>フソク</t>
    </rPh>
    <rPh sb="7" eb="9">
      <t>バアイ</t>
    </rPh>
    <rPh sb="11" eb="13">
      <t>ジム</t>
    </rPh>
    <rPh sb="13" eb="14">
      <t>キョク</t>
    </rPh>
    <rPh sb="15" eb="17">
      <t>レンラク</t>
    </rPh>
    <rPh sb="20" eb="21">
      <t>クダ</t>
    </rPh>
    <phoneticPr fontId="5"/>
  </si>
  <si>
    <r>
      <t xml:space="preserve">就業規則等番号
</t>
    </r>
    <r>
      <rPr>
        <sz val="9"/>
        <color theme="1"/>
        <rFont val="ＭＳ Ｐ明朝"/>
        <family val="1"/>
        <charset val="128"/>
      </rPr>
      <t>(対象職員一覧に記載)</t>
    </r>
    <rPh sb="0" eb="2">
      <t>シュウギョウ</t>
    </rPh>
    <rPh sb="2" eb="4">
      <t>キソク</t>
    </rPh>
    <rPh sb="4" eb="5">
      <t>トウ</t>
    </rPh>
    <rPh sb="5" eb="7">
      <t>バンゴウ</t>
    </rPh>
    <rPh sb="9" eb="11">
      <t>タイショウ</t>
    </rPh>
    <rPh sb="11" eb="13">
      <t>ショクイン</t>
    </rPh>
    <rPh sb="13" eb="15">
      <t>イチラン</t>
    </rPh>
    <rPh sb="16" eb="18">
      <t>キサイ</t>
    </rPh>
    <phoneticPr fontId="5"/>
  </si>
  <si>
    <t>就業規則等名称</t>
    <phoneticPr fontId="5"/>
  </si>
  <si>
    <t>就業規則等の適用年月日</t>
    <rPh sb="0" eb="2">
      <t>シュウギョウ</t>
    </rPh>
    <rPh sb="2" eb="4">
      <t>キソク</t>
    </rPh>
    <rPh sb="4" eb="5">
      <t>トウ</t>
    </rPh>
    <rPh sb="6" eb="8">
      <t>テキヨウ</t>
    </rPh>
    <rPh sb="8" eb="11">
      <t>ネンガッピ</t>
    </rPh>
    <phoneticPr fontId="5"/>
  </si>
  <si>
    <t>a</t>
    <phoneticPr fontId="5"/>
  </si>
  <si>
    <t>b</t>
    <phoneticPr fontId="5"/>
  </si>
  <si>
    <t>c</t>
    <phoneticPr fontId="5"/>
  </si>
  <si>
    <t>d</t>
    <phoneticPr fontId="5"/>
  </si>
  <si>
    <t>e</t>
    <phoneticPr fontId="5"/>
  </si>
  <si>
    <t>f</t>
    <phoneticPr fontId="5"/>
  </si>
  <si>
    <t>g</t>
    <phoneticPr fontId="5"/>
  </si>
  <si>
    <t>h</t>
    <phoneticPr fontId="5"/>
  </si>
  <si>
    <t>i</t>
    <phoneticPr fontId="5"/>
  </si>
  <si>
    <t>j</t>
    <phoneticPr fontId="5"/>
  </si>
  <si>
    <t>k</t>
    <phoneticPr fontId="5"/>
  </si>
  <si>
    <t>l</t>
    <phoneticPr fontId="5"/>
  </si>
  <si>
    <t>m</t>
    <phoneticPr fontId="5"/>
  </si>
  <si>
    <t>n</t>
    <phoneticPr fontId="5"/>
  </si>
  <si>
    <t>o</t>
    <phoneticPr fontId="5"/>
  </si>
  <si>
    <t>種別</t>
    <rPh sb="0" eb="2">
      <t>シュベツ</t>
    </rPh>
    <phoneticPr fontId="5"/>
  </si>
  <si>
    <t>支給月額
（円）</t>
    <phoneticPr fontId="5"/>
  </si>
  <si>
    <t>1</t>
    <phoneticPr fontId="5"/>
  </si>
  <si>
    <t>役員※就業規則等の添付は不要</t>
    <rPh sb="0" eb="2">
      <t>ヤクイン</t>
    </rPh>
    <rPh sb="3" eb="5">
      <t>シュウギョウ</t>
    </rPh>
    <rPh sb="5" eb="7">
      <t>キソク</t>
    </rPh>
    <rPh sb="7" eb="8">
      <t>トウ</t>
    </rPh>
    <rPh sb="9" eb="11">
      <t>テンプ</t>
    </rPh>
    <rPh sb="12" eb="14">
      <t>フヨウ</t>
    </rPh>
    <phoneticPr fontId="5"/>
  </si>
  <si>
    <t>2</t>
    <phoneticPr fontId="5"/>
  </si>
  <si>
    <t>個別の労働条件通知書等※対象職員全員分を提出</t>
    <rPh sb="0" eb="2">
      <t>コベツ</t>
    </rPh>
    <rPh sb="3" eb="7">
      <t>ロウドウジョウケン</t>
    </rPh>
    <rPh sb="7" eb="10">
      <t>ツウチショ</t>
    </rPh>
    <rPh sb="10" eb="11">
      <t>トウ</t>
    </rPh>
    <rPh sb="12" eb="16">
      <t>タイショウショクイン</t>
    </rPh>
    <rPh sb="16" eb="18">
      <t>ゼンイン</t>
    </rPh>
    <rPh sb="18" eb="19">
      <t>ブン</t>
    </rPh>
    <rPh sb="20" eb="22">
      <t>テイシュツ</t>
    </rPh>
    <phoneticPr fontId="5"/>
  </si>
  <si>
    <t>法人名称：</t>
    <phoneticPr fontId="5"/>
  </si>
  <si>
    <t>No.</t>
    <phoneticPr fontId="5"/>
  </si>
  <si>
    <t>事業所情報</t>
    <rPh sb="0" eb="3">
      <t>ジギョウショ</t>
    </rPh>
    <rPh sb="3" eb="5">
      <t>ジョウホウ</t>
    </rPh>
    <phoneticPr fontId="5"/>
  </si>
  <si>
    <t>役員
（法人代表者含む）</t>
    <rPh sb="0" eb="2">
      <t>ヤクイン</t>
    </rPh>
    <rPh sb="4" eb="9">
      <t>ホウジンダイヒョウシャ</t>
    </rPh>
    <rPh sb="9" eb="10">
      <t>フク</t>
    </rPh>
    <phoneticPr fontId="5"/>
  </si>
  <si>
    <t>申請対象
月数</t>
    <rPh sb="0" eb="2">
      <t>シンセイ</t>
    </rPh>
    <rPh sb="2" eb="4">
      <t>タイショウ</t>
    </rPh>
    <rPh sb="5" eb="7">
      <t>ツキスウ</t>
    </rPh>
    <phoneticPr fontId="5"/>
  </si>
  <si>
    <t>補助基準月額
10,000円</t>
    <rPh sb="0" eb="4">
      <t>ホジョキジュン</t>
    </rPh>
    <rPh sb="4" eb="6">
      <t>ゲツガク</t>
    </rPh>
    <rPh sb="13" eb="14">
      <t>エン</t>
    </rPh>
    <phoneticPr fontId="5"/>
  </si>
  <si>
    <t>事業所
指定番号</t>
    <rPh sb="0" eb="3">
      <t>ジギョウショ</t>
    </rPh>
    <rPh sb="4" eb="6">
      <t>シテイ</t>
    </rPh>
    <rPh sb="6" eb="8">
      <t>バンゴウ</t>
    </rPh>
    <phoneticPr fontId="5"/>
  </si>
  <si>
    <t>事業所
名称</t>
    <rPh sb="0" eb="3">
      <t>ジギョウショ</t>
    </rPh>
    <rPh sb="4" eb="6">
      <t>メイショウ</t>
    </rPh>
    <phoneticPr fontId="5"/>
  </si>
  <si>
    <t>採用
予定者</t>
    <rPh sb="0" eb="2">
      <t>サイヨウ</t>
    </rPh>
    <rPh sb="3" eb="5">
      <t>ヨテイ</t>
    </rPh>
    <phoneticPr fontId="5"/>
  </si>
  <si>
    <t>姓</t>
    <rPh sb="0" eb="1">
      <t>セイ</t>
    </rPh>
    <phoneticPr fontId="5"/>
  </si>
  <si>
    <t>名</t>
    <rPh sb="0" eb="1">
      <t>メイ</t>
    </rPh>
    <phoneticPr fontId="5"/>
  </si>
  <si>
    <t>A</t>
    <phoneticPr fontId="5"/>
  </si>
  <si>
    <t>B</t>
    <phoneticPr fontId="5"/>
  </si>
  <si>
    <t>C</t>
    <phoneticPr fontId="5"/>
  </si>
  <si>
    <t>D</t>
    <phoneticPr fontId="5"/>
  </si>
  <si>
    <t>G</t>
    <phoneticPr fontId="5"/>
  </si>
  <si>
    <t>H</t>
    <phoneticPr fontId="5"/>
  </si>
  <si>
    <t>手当支給に係る
補助対象額
(円)</t>
    <rPh sb="0" eb="4">
      <t>テアテシキュウ</t>
    </rPh>
    <rPh sb="5" eb="6">
      <t>カカ</t>
    </rPh>
    <rPh sb="8" eb="12">
      <t>ホジョタイショウ</t>
    </rPh>
    <rPh sb="12" eb="13">
      <t>ガク</t>
    </rPh>
    <rPh sb="15" eb="16">
      <t>エン</t>
    </rPh>
    <phoneticPr fontId="5"/>
  </si>
  <si>
    <t xml:space="preserve">
生年月日</t>
    <rPh sb="1" eb="3">
      <t>セイネン</t>
    </rPh>
    <rPh sb="3" eb="5">
      <t>ガッピ</t>
    </rPh>
    <phoneticPr fontId="5"/>
  </si>
  <si>
    <t>支給月額
(加算額）
（円）</t>
    <rPh sb="0" eb="4">
      <t>シキュウゲツガク</t>
    </rPh>
    <rPh sb="6" eb="9">
      <t>カサンガク</t>
    </rPh>
    <rPh sb="12" eb="13">
      <t>エン</t>
    </rPh>
    <phoneticPr fontId="5"/>
  </si>
  <si>
    <t>法人名称：</t>
    <rPh sb="0" eb="2">
      <t>ホウジン</t>
    </rPh>
    <rPh sb="2" eb="4">
      <t>メイショウ</t>
    </rPh>
    <phoneticPr fontId="5"/>
  </si>
  <si>
    <t>No</t>
    <phoneticPr fontId="5"/>
  </si>
  <si>
    <t>事業所名称</t>
    <rPh sb="0" eb="3">
      <t>ジギョウショ</t>
    </rPh>
    <rPh sb="3" eb="5">
      <t>メイショウ</t>
    </rPh>
    <phoneticPr fontId="5"/>
  </si>
  <si>
    <t>事業所ごとの
補助対象額</t>
    <rPh sb="0" eb="3">
      <t>ジギョウショ</t>
    </rPh>
    <rPh sb="7" eb="12">
      <t>ホジョタイショウガク</t>
    </rPh>
    <phoneticPr fontId="5"/>
  </si>
  <si>
    <t>採用予定者</t>
    <rPh sb="0" eb="2">
      <t>サイヨウ</t>
    </rPh>
    <rPh sb="2" eb="5">
      <t>ヨテイシャ</t>
    </rPh>
    <phoneticPr fontId="5"/>
  </si>
  <si>
    <t>役員</t>
    <rPh sb="0" eb="2">
      <t>ヤクイン</t>
    </rPh>
    <phoneticPr fontId="5"/>
  </si>
  <si>
    <t>※作業用※
配列数式は編集後はCtrl+Shift+Enter</t>
    <rPh sb="1" eb="4">
      <t>サギョウヨウ</t>
    </rPh>
    <rPh sb="6" eb="10">
      <t>ハイレツスウシキ</t>
    </rPh>
    <rPh sb="11" eb="13">
      <t>ヘンシュウ</t>
    </rPh>
    <rPh sb="13" eb="14">
      <t>ゴ</t>
    </rPh>
    <phoneticPr fontId="5"/>
  </si>
  <si>
    <t>事業所ごとの
交付申請額</t>
    <rPh sb="0" eb="3">
      <t>ジギョウショ</t>
    </rPh>
    <rPh sb="7" eb="9">
      <t>コウフ</t>
    </rPh>
    <rPh sb="9" eb="11">
      <t>シンセイ</t>
    </rPh>
    <rPh sb="11" eb="12">
      <t>ガク</t>
    </rPh>
    <phoneticPr fontId="5"/>
  </si>
  <si>
    <t>合計</t>
    <rPh sb="0" eb="2">
      <t>ゴウケイ</t>
    </rPh>
    <phoneticPr fontId="5"/>
  </si>
  <si>
    <t>※「事業所ごとの交付申請額」の合計欄(G27セル)について</t>
    <rPh sb="15" eb="17">
      <t>ゴウケイ</t>
    </rPh>
    <rPh sb="17" eb="18">
      <t>ラン</t>
    </rPh>
    <phoneticPr fontId="5"/>
  </si>
  <si>
    <t>　　法人としての交付申請額合計を記載しているため、列の合計と一致しない場合があります。</t>
    <phoneticPr fontId="5"/>
  </si>
  <si>
    <t>交付申請書等提出内容確認書</t>
    <rPh sb="0" eb="5">
      <t>コウフシンセイショ</t>
    </rPh>
    <rPh sb="5" eb="6">
      <t>トウ</t>
    </rPh>
    <rPh sb="6" eb="8">
      <t>テイシュツ</t>
    </rPh>
    <rPh sb="8" eb="10">
      <t>ナイヨウ</t>
    </rPh>
    <rPh sb="10" eb="12">
      <t>カクニン</t>
    </rPh>
    <rPh sb="12" eb="13">
      <t>ショ</t>
    </rPh>
    <phoneticPr fontId="5"/>
  </si>
  <si>
    <t>雇用形態</t>
    <rPh sb="0" eb="4">
      <t>コヨウケイタイ</t>
    </rPh>
    <phoneticPr fontId="5"/>
  </si>
  <si>
    <t>職種</t>
    <rPh sb="0" eb="2">
      <t>ショクシュ</t>
    </rPh>
    <phoneticPr fontId="5"/>
  </si>
  <si>
    <t>勤務時間数</t>
    <rPh sb="0" eb="2">
      <t>キンム</t>
    </rPh>
    <rPh sb="2" eb="4">
      <t>ジカン</t>
    </rPh>
    <rPh sb="4" eb="5">
      <t>スウ</t>
    </rPh>
    <phoneticPr fontId="5"/>
  </si>
  <si>
    <t>その他</t>
    <rPh sb="2" eb="3">
      <t>タ</t>
    </rPh>
    <phoneticPr fontId="5"/>
  </si>
  <si>
    <t>改定</t>
    <rPh sb="0" eb="2">
      <t>カイテイ</t>
    </rPh>
    <phoneticPr fontId="5"/>
  </si>
  <si>
    <t>規程</t>
    <phoneticPr fontId="5"/>
  </si>
  <si>
    <t>役員報酬</t>
    <rPh sb="0" eb="2">
      <t>ヤクイン</t>
    </rPh>
    <rPh sb="2" eb="4">
      <t>ホウシュウ</t>
    </rPh>
    <phoneticPr fontId="5"/>
  </si>
  <si>
    <t>令和</t>
    <phoneticPr fontId="5"/>
  </si>
  <si>
    <t>加算対象</t>
    <rPh sb="0" eb="4">
      <t>カサンタイショウ</t>
    </rPh>
    <phoneticPr fontId="5"/>
  </si>
  <si>
    <t>役員は就業規則又は給与規程等により定めることができないため、役員報酬において支給することとしているか。</t>
  </si>
  <si>
    <t>交付申請書</t>
    <phoneticPr fontId="5"/>
  </si>
  <si>
    <t>記</t>
    <rPh sb="0" eb="1">
      <t>キ</t>
    </rPh>
    <phoneticPr fontId="5"/>
  </si>
  <si>
    <t>１　申請額</t>
    <rPh sb="2" eb="5">
      <t>シンセイガク</t>
    </rPh>
    <phoneticPr fontId="5"/>
  </si>
  <si>
    <t>２　内訳および添付書類</t>
    <rPh sb="2" eb="4">
      <t>ウチワケ</t>
    </rPh>
    <rPh sb="7" eb="9">
      <t>テンプ</t>
    </rPh>
    <rPh sb="9" eb="11">
      <t>ショルイ</t>
    </rPh>
    <phoneticPr fontId="5"/>
  </si>
  <si>
    <t>（提出書類）</t>
    <rPh sb="1" eb="3">
      <t>テイシュツ</t>
    </rPh>
    <rPh sb="3" eb="5">
      <t>ショルイ</t>
    </rPh>
    <phoneticPr fontId="5"/>
  </si>
  <si>
    <t>（１）</t>
    <phoneticPr fontId="5"/>
  </si>
  <si>
    <t>（２）</t>
    <phoneticPr fontId="5"/>
  </si>
  <si>
    <t>（３）</t>
    <phoneticPr fontId="5"/>
  </si>
  <si>
    <t>（４）</t>
    <phoneticPr fontId="5"/>
  </si>
  <si>
    <t>交付申請書等提出内容確認書</t>
    <rPh sb="0" eb="2">
      <t>コウフ</t>
    </rPh>
    <rPh sb="2" eb="5">
      <t>シンセイショ</t>
    </rPh>
    <rPh sb="5" eb="6">
      <t>トウ</t>
    </rPh>
    <rPh sb="8" eb="10">
      <t>ナイヨウ</t>
    </rPh>
    <rPh sb="10" eb="12">
      <t>カクニン</t>
    </rPh>
    <rPh sb="12" eb="13">
      <t>ショ</t>
    </rPh>
    <phoneticPr fontId="5"/>
  </si>
  <si>
    <t>（５）</t>
    <phoneticPr fontId="5"/>
  </si>
  <si>
    <t>（６）</t>
    <phoneticPr fontId="5"/>
  </si>
  <si>
    <t>法人の事務取扱者</t>
    <rPh sb="0" eb="2">
      <t>ホウジン</t>
    </rPh>
    <rPh sb="3" eb="8">
      <t>ジムトリアツカイシャ</t>
    </rPh>
    <phoneticPr fontId="5"/>
  </si>
  <si>
    <t>-</t>
    <phoneticPr fontId="5"/>
  </si>
  <si>
    <t>変更交付申請書等提出内容確認書</t>
    <rPh sb="0" eb="2">
      <t>ヘンコウ</t>
    </rPh>
    <rPh sb="2" eb="7">
      <t>コウフシンセイショ</t>
    </rPh>
    <rPh sb="7" eb="8">
      <t>トウ</t>
    </rPh>
    <rPh sb="8" eb="10">
      <t>テイシュツ</t>
    </rPh>
    <rPh sb="10" eb="12">
      <t>ナイヨウ</t>
    </rPh>
    <rPh sb="12" eb="14">
      <t>カクニン</t>
    </rPh>
    <rPh sb="14" eb="15">
      <t>ショ</t>
    </rPh>
    <phoneticPr fontId="5"/>
  </si>
  <si>
    <t>変更交付申請書</t>
    <rPh sb="0" eb="2">
      <t>ヘンコウ</t>
    </rPh>
    <phoneticPr fontId="5"/>
  </si>
  <si>
    <t>実績報告書</t>
    <phoneticPr fontId="5"/>
  </si>
  <si>
    <t>１　補助所要額</t>
    <rPh sb="2" eb="6">
      <t>ホジョショヨウ</t>
    </rPh>
    <rPh sb="6" eb="7">
      <t>ガク</t>
    </rPh>
    <phoneticPr fontId="5"/>
  </si>
  <si>
    <t>福祉人材支援手当</t>
    <rPh sb="0" eb="2">
      <t>フクシ</t>
    </rPh>
    <rPh sb="2" eb="4">
      <t>ジンザイ</t>
    </rPh>
    <rPh sb="4" eb="6">
      <t>シエン</t>
    </rPh>
    <rPh sb="6" eb="8">
      <t>テアテ</t>
    </rPh>
    <phoneticPr fontId="5"/>
  </si>
  <si>
    <t>金</t>
    <rPh sb="0" eb="1">
      <t>キン</t>
    </rPh>
    <phoneticPr fontId="35"/>
  </si>
  <si>
    <t>円</t>
    <rPh sb="0" eb="1">
      <t>エン</t>
    </rPh>
    <phoneticPr fontId="35"/>
  </si>
  <si>
    <t>ただし、</t>
    <phoneticPr fontId="35"/>
  </si>
  <si>
    <t>年</t>
    <rPh sb="0" eb="1">
      <t>ネン</t>
    </rPh>
    <phoneticPr fontId="35"/>
  </si>
  <si>
    <t>月</t>
    <rPh sb="0" eb="1">
      <t>ツキ</t>
    </rPh>
    <phoneticPr fontId="35"/>
  </si>
  <si>
    <t>日付け</t>
    <rPh sb="0" eb="1">
      <t>ニチ</t>
    </rPh>
    <rPh sb="1" eb="2">
      <t>ツケ</t>
    </rPh>
    <phoneticPr fontId="35"/>
  </si>
  <si>
    <t>第</t>
    <rPh sb="0" eb="1">
      <t>ダイ</t>
    </rPh>
    <phoneticPr fontId="35"/>
  </si>
  <si>
    <t>号により補助金の交付の決定を受けた</t>
    <rPh sb="0" eb="1">
      <t>ゴウ</t>
    </rPh>
    <rPh sb="4" eb="7">
      <t>ホジョキン</t>
    </rPh>
    <rPh sb="8" eb="10">
      <t>コウフ</t>
    </rPh>
    <rPh sb="11" eb="13">
      <t>ケッテイ</t>
    </rPh>
    <rPh sb="14" eb="15">
      <t>ウ</t>
    </rPh>
    <phoneticPr fontId="35"/>
  </si>
  <si>
    <t>令和</t>
    <rPh sb="0" eb="2">
      <t>レイワ</t>
    </rPh>
    <phoneticPr fontId="35"/>
  </si>
  <si>
    <t>月</t>
    <rPh sb="0" eb="1">
      <t>ゲツ</t>
    </rPh>
    <phoneticPr fontId="35"/>
  </si>
  <si>
    <t>日</t>
    <rPh sb="0" eb="1">
      <t>ニチ</t>
    </rPh>
    <phoneticPr fontId="35"/>
  </si>
  <si>
    <t>渋谷区長　殿</t>
    <rPh sb="0" eb="3">
      <t>シブヤク</t>
    </rPh>
    <rPh sb="3" eb="4">
      <t>チョウ</t>
    </rPh>
    <rPh sb="5" eb="6">
      <t>ドノ</t>
    </rPh>
    <phoneticPr fontId="35"/>
  </si>
  <si>
    <t>法人名</t>
    <rPh sb="0" eb="3">
      <t>ホウジンメイ</t>
    </rPh>
    <phoneticPr fontId="35"/>
  </si>
  <si>
    <t>所在地</t>
    <rPh sb="0" eb="3">
      <t>ショザイチ</t>
    </rPh>
    <phoneticPr fontId="35"/>
  </si>
  <si>
    <t>代表者
職氏名</t>
    <rPh sb="0" eb="3">
      <t>ダイヒョウシャ</t>
    </rPh>
    <rPh sb="4" eb="5">
      <t>ショク</t>
    </rPh>
    <rPh sb="5" eb="7">
      <t>シメイ</t>
    </rPh>
    <phoneticPr fontId="35"/>
  </si>
  <si>
    <t>㊞</t>
    <phoneticPr fontId="35"/>
  </si>
  <si>
    <t>上記請求金額を下記の口座に振り込んでください。</t>
    <rPh sb="0" eb="2">
      <t>ジョウキ</t>
    </rPh>
    <rPh sb="2" eb="4">
      <t>セイキュウ</t>
    </rPh>
    <rPh sb="4" eb="6">
      <t>キンガク</t>
    </rPh>
    <rPh sb="7" eb="9">
      <t>カキ</t>
    </rPh>
    <rPh sb="10" eb="12">
      <t>コウザ</t>
    </rPh>
    <rPh sb="13" eb="14">
      <t>フ</t>
    </rPh>
    <rPh sb="15" eb="16">
      <t>コ</t>
    </rPh>
    <phoneticPr fontId="35"/>
  </si>
  <si>
    <t>口座振替依頼欄</t>
    <rPh sb="0" eb="2">
      <t>コウザ</t>
    </rPh>
    <rPh sb="2" eb="4">
      <t>フリカエ</t>
    </rPh>
    <rPh sb="4" eb="6">
      <t>イライ</t>
    </rPh>
    <rPh sb="6" eb="7">
      <t>ラン</t>
    </rPh>
    <phoneticPr fontId="35"/>
  </si>
  <si>
    <t>銀行</t>
    <phoneticPr fontId="35"/>
  </si>
  <si>
    <t>本店</t>
    <phoneticPr fontId="35"/>
  </si>
  <si>
    <t>種　別</t>
    <rPh sb="0" eb="1">
      <t>シュ</t>
    </rPh>
    <rPh sb="2" eb="3">
      <t>ベツ</t>
    </rPh>
    <phoneticPr fontId="35"/>
  </si>
  <si>
    <t>口　　座　　番　　号</t>
    <rPh sb="0" eb="1">
      <t>クチ</t>
    </rPh>
    <rPh sb="3" eb="4">
      <t>ザ</t>
    </rPh>
    <rPh sb="6" eb="7">
      <t>バン</t>
    </rPh>
    <rPh sb="9" eb="10">
      <t>ゴウ</t>
    </rPh>
    <phoneticPr fontId="35"/>
  </si>
  <si>
    <t>信用金庫</t>
    <phoneticPr fontId="35"/>
  </si>
  <si>
    <t>支店</t>
    <phoneticPr fontId="35"/>
  </si>
  <si>
    <t>信用組合</t>
    <phoneticPr fontId="35"/>
  </si>
  <si>
    <t>出張所</t>
    <phoneticPr fontId="35"/>
  </si>
  <si>
    <t>１.普通</t>
    <rPh sb="2" eb="4">
      <t>フツウ</t>
    </rPh>
    <phoneticPr fontId="35"/>
  </si>
  <si>
    <t>金融機関コード</t>
    <rPh sb="0" eb="4">
      <t>キンユウキカン</t>
    </rPh>
    <phoneticPr fontId="35"/>
  </si>
  <si>
    <t>店舗コード</t>
    <rPh sb="0" eb="2">
      <t>テンポ</t>
    </rPh>
    <phoneticPr fontId="35"/>
  </si>
  <si>
    <t>２.当座</t>
    <rPh sb="2" eb="4">
      <t>トウザ</t>
    </rPh>
    <phoneticPr fontId="35"/>
  </si>
  <si>
    <t>福祉人材支援手当事業補助金として、上記のとおり請求します。</t>
    <rPh sb="0" eb="2">
      <t>フクシ</t>
    </rPh>
    <rPh sb="2" eb="4">
      <t>ジンザイ</t>
    </rPh>
    <rPh sb="4" eb="6">
      <t>シエン</t>
    </rPh>
    <rPh sb="6" eb="8">
      <t>テアテ</t>
    </rPh>
    <rPh sb="8" eb="10">
      <t>ジギョウ</t>
    </rPh>
    <rPh sb="17" eb="19">
      <t>ジョウキ</t>
    </rPh>
    <rPh sb="23" eb="25">
      <t>セイキュウ</t>
    </rPh>
    <phoneticPr fontId="35"/>
  </si>
  <si>
    <t>渋谷区長　殿</t>
    <rPh sb="0" eb="3">
      <t>シブヤク</t>
    </rPh>
    <rPh sb="3" eb="4">
      <t>チョウ</t>
    </rPh>
    <phoneticPr fontId="5"/>
  </si>
  <si>
    <t>精　　算　　書</t>
    <rPh sb="0" eb="1">
      <t>セイ</t>
    </rPh>
    <rPh sb="3" eb="4">
      <t>サン</t>
    </rPh>
    <rPh sb="6" eb="7">
      <t>ショ</t>
    </rPh>
    <phoneticPr fontId="5"/>
  </si>
  <si>
    <t>１　交付額</t>
    <rPh sb="2" eb="5">
      <t>コウフガク</t>
    </rPh>
    <phoneticPr fontId="5"/>
  </si>
  <si>
    <t>２　精算額</t>
    <rPh sb="2" eb="5">
      <t>セイサンガク</t>
    </rPh>
    <phoneticPr fontId="5"/>
  </si>
  <si>
    <t>３　返納額</t>
    <rPh sb="2" eb="5">
      <t>ヘンノウガク</t>
    </rPh>
    <phoneticPr fontId="5"/>
  </si>
  <si>
    <t>渋谷区長　殿</t>
    <rPh sb="0" eb="3">
      <t>シブヤク</t>
    </rPh>
    <rPh sb="3" eb="4">
      <t>チョウ</t>
    </rPh>
    <rPh sb="5" eb="6">
      <t>ドノ</t>
    </rPh>
    <phoneticPr fontId="5"/>
  </si>
  <si>
    <t>別記第１号様式（第７条関係）</t>
    <rPh sb="0" eb="2">
      <t>ベッキ</t>
    </rPh>
    <phoneticPr fontId="5"/>
  </si>
  <si>
    <t>福祉人材支援手当</t>
    <rPh sb="0" eb="8">
      <t>フクシジンザイシエンテアテ</t>
    </rPh>
    <phoneticPr fontId="5"/>
  </si>
  <si>
    <t>令和8年度渋谷区福祉人材支援手当事業補助金交付申請書　事業所別補助対象額一覧</t>
    <rPh sb="18" eb="21">
      <t>ホジョキン</t>
    </rPh>
    <phoneticPr fontId="5"/>
  </si>
  <si>
    <t>事業種別</t>
    <rPh sb="0" eb="4">
      <t>ジギョウシュベツ</t>
    </rPh>
    <phoneticPr fontId="5"/>
  </si>
  <si>
    <t>1.　5年目まで/常勤
2.　5年目まで/非常勤
3.　6年目以降/常勤
4.　6年目以降/非常勤</t>
    <rPh sb="4" eb="5">
      <t>ネン</t>
    </rPh>
    <rPh sb="9" eb="11">
      <t>ジョウキン</t>
    </rPh>
    <rPh sb="16" eb="18">
      <t>ネンメ</t>
    </rPh>
    <rPh sb="17" eb="18">
      <t>メ</t>
    </rPh>
    <rPh sb="29" eb="30">
      <t>ネン</t>
    </rPh>
    <phoneticPr fontId="5"/>
  </si>
  <si>
    <t>勤務年数・勤務形態</t>
    <rPh sb="0" eb="4">
      <t>キンムネンスウ</t>
    </rPh>
    <rPh sb="5" eb="9">
      <t>キンムケイタイ</t>
    </rPh>
    <phoneticPr fontId="5"/>
  </si>
  <si>
    <t>1.居宅介護</t>
    <phoneticPr fontId="5"/>
  </si>
  <si>
    <t>1.5年目まで/常勤</t>
    <phoneticPr fontId="5"/>
  </si>
  <si>
    <t>3.6年目以降/常勤</t>
    <phoneticPr fontId="5"/>
  </si>
  <si>
    <t>4.6年目以降/非常勤</t>
    <phoneticPr fontId="5"/>
  </si>
  <si>
    <t>2.重度訪問介護</t>
    <phoneticPr fontId="5"/>
  </si>
  <si>
    <t>3.同行援護</t>
    <phoneticPr fontId="5"/>
  </si>
  <si>
    <t>4.行動援護</t>
    <phoneticPr fontId="5"/>
  </si>
  <si>
    <t>5.重度障害者等包括支援</t>
    <phoneticPr fontId="5"/>
  </si>
  <si>
    <t>6.生活介護</t>
    <phoneticPr fontId="5"/>
  </si>
  <si>
    <t>7.施設入所支援</t>
    <phoneticPr fontId="5"/>
  </si>
  <si>
    <t>8.短期入所</t>
    <phoneticPr fontId="5"/>
  </si>
  <si>
    <t>9.療養介護</t>
    <phoneticPr fontId="5"/>
  </si>
  <si>
    <t xml:space="preserve">10.自立訓練 </t>
    <phoneticPr fontId="5"/>
  </si>
  <si>
    <t>11.就労移行支援</t>
    <phoneticPr fontId="5"/>
  </si>
  <si>
    <t>12.就労継続支援Ａ型</t>
    <phoneticPr fontId="5"/>
  </si>
  <si>
    <t>13.就労継続支援Ｂ型</t>
    <phoneticPr fontId="5"/>
  </si>
  <si>
    <t>14.就労定着支援</t>
    <phoneticPr fontId="5"/>
  </si>
  <si>
    <t>15.就労選択支援</t>
    <phoneticPr fontId="5"/>
  </si>
  <si>
    <t>16.自立生活援助</t>
    <phoneticPr fontId="5"/>
  </si>
  <si>
    <t>17.共同生活援助</t>
    <phoneticPr fontId="5"/>
  </si>
  <si>
    <t>18.児童発達支援</t>
    <phoneticPr fontId="5"/>
  </si>
  <si>
    <t>19.医療型児童発達支援</t>
    <phoneticPr fontId="5"/>
  </si>
  <si>
    <t>20.放課後等デイサービス</t>
    <phoneticPr fontId="5"/>
  </si>
  <si>
    <t>21.居宅訪問型児童発達支援</t>
    <phoneticPr fontId="5"/>
  </si>
  <si>
    <t>22.保育所等訪問支援</t>
    <phoneticPr fontId="5"/>
  </si>
  <si>
    <t>25.計画相談支援</t>
    <phoneticPr fontId="5"/>
  </si>
  <si>
    <t>26.地域移行支援</t>
    <phoneticPr fontId="5"/>
  </si>
  <si>
    <t>27.地域定着支援</t>
    <phoneticPr fontId="5"/>
  </si>
  <si>
    <t>28.障害児相談支援</t>
    <phoneticPr fontId="5"/>
  </si>
  <si>
    <t>　渋谷区福祉人材支援手当（障がい）の支給に係る補助事業実施要綱第７条に基づき、下記のとおり補助金の交付申請をします。</t>
    <rPh sb="1" eb="3">
      <t>シブヤ</t>
    </rPh>
    <rPh sb="4" eb="6">
      <t>フクシ</t>
    </rPh>
    <rPh sb="6" eb="8">
      <t>ジンザイ</t>
    </rPh>
    <rPh sb="13" eb="14">
      <t>ショウ</t>
    </rPh>
    <phoneticPr fontId="5"/>
  </si>
  <si>
    <t>事業種別</t>
    <phoneticPr fontId="5"/>
  </si>
  <si>
    <t/>
  </si>
  <si>
    <t>〇</t>
  </si>
  <si>
    <t>申請対象月数</t>
    <rPh sb="0" eb="4">
      <t>シンセイタイショウ</t>
    </rPh>
    <rPh sb="4" eb="6">
      <t>ツキスウ</t>
    </rPh>
    <phoneticPr fontId="5"/>
  </si>
  <si>
    <t>29.障害児保育型日中一時支援</t>
    <rPh sb="4" eb="5">
      <t>ガイ</t>
    </rPh>
    <phoneticPr fontId="5"/>
  </si>
  <si>
    <t>令和８年度渋谷区福祉人材支援手当事業補助金交付申請対象者一覧（交付申請）</t>
    <rPh sb="5" eb="8">
      <t>シブヤク</t>
    </rPh>
    <rPh sb="8" eb="10">
      <t>フクシ</t>
    </rPh>
    <rPh sb="10" eb="12">
      <t>ジンザイ</t>
    </rPh>
    <rPh sb="12" eb="14">
      <t>シエン</t>
    </rPh>
    <rPh sb="18" eb="21">
      <t>ホジョキン</t>
    </rPh>
    <rPh sb="27" eb="28">
      <t>シャ</t>
    </rPh>
    <rPh sb="31" eb="33">
      <t>コウフ</t>
    </rPh>
    <rPh sb="33" eb="35">
      <t>シンセイ</t>
    </rPh>
    <phoneticPr fontId="5"/>
  </si>
  <si>
    <t>手当支給にかかる補助対象額合計額(H)</t>
    <phoneticPr fontId="5"/>
  </si>
  <si>
    <t>社会保険料雇用主負担額に相当する額(I=H×15%)</t>
    <phoneticPr fontId="5"/>
  </si>
  <si>
    <t>補助対象額合計(J=H+I)</t>
    <phoneticPr fontId="5"/>
  </si>
  <si>
    <t>交付申請額(Jを千円未満切捨て)</t>
    <phoneticPr fontId="5"/>
  </si>
  <si>
    <t>E</t>
    <phoneticPr fontId="5"/>
  </si>
  <si>
    <t>対象者情報</t>
    <rPh sb="0" eb="2">
      <t>タイショウ</t>
    </rPh>
    <rPh sb="3" eb="5">
      <t>ジョウホウ</t>
    </rPh>
    <phoneticPr fontId="5"/>
  </si>
  <si>
    <t>該当する
就業規則又は
給与規定等一覧</t>
    <rPh sb="0" eb="2">
      <t>ガイトウ</t>
    </rPh>
    <rPh sb="5" eb="7">
      <t>シュウギョウ</t>
    </rPh>
    <rPh sb="7" eb="9">
      <t>キソク</t>
    </rPh>
    <rPh sb="9" eb="10">
      <t>マタ</t>
    </rPh>
    <rPh sb="12" eb="17">
      <t>キュウヨキテイトウ</t>
    </rPh>
    <rPh sb="17" eb="19">
      <t>イチラン</t>
    </rPh>
    <phoneticPr fontId="5"/>
  </si>
  <si>
    <t>〇</t>
    <phoneticPr fontId="5"/>
  </si>
  <si>
    <t>2.5年目まで/非常勤</t>
    <phoneticPr fontId="5"/>
  </si>
  <si>
    <t>31.地域生活支援</t>
    <rPh sb="3" eb="9">
      <t>チイキセイカツシエン</t>
    </rPh>
    <phoneticPr fontId="5"/>
  </si>
  <si>
    <t>30.就労支援</t>
    <phoneticPr fontId="5"/>
  </si>
  <si>
    <t>1年目から5年目(60か月目)までの対象者</t>
    <rPh sb="13" eb="14">
      <t>メ</t>
    </rPh>
    <rPh sb="18" eb="21">
      <t>タイショウシャ</t>
    </rPh>
    <phoneticPr fontId="5"/>
  </si>
  <si>
    <t>6年目(61か月目)以降の対象者</t>
    <rPh sb="1" eb="2">
      <t>ネン</t>
    </rPh>
    <rPh sb="2" eb="3">
      <t>メ</t>
    </rPh>
    <rPh sb="10" eb="12">
      <t>イコウ</t>
    </rPh>
    <rPh sb="13" eb="16">
      <t>タイショウシャ</t>
    </rPh>
    <phoneticPr fontId="5"/>
  </si>
  <si>
    <t>従事者総数</t>
    <rPh sb="0" eb="3">
      <t>ジュウジシャ</t>
    </rPh>
    <rPh sb="3" eb="5">
      <t>ソウスウ</t>
    </rPh>
    <phoneticPr fontId="5"/>
  </si>
  <si>
    <r>
      <t xml:space="preserve">補助基準月額
</t>
    </r>
    <r>
      <rPr>
        <sz val="9"/>
        <rFont val="Meiryo UI"/>
        <family val="3"/>
        <charset val="128"/>
      </rPr>
      <t>（加算額含む）</t>
    </r>
    <r>
      <rPr>
        <sz val="10"/>
        <rFont val="Meiryo UI"/>
        <family val="3"/>
        <charset val="128"/>
      </rPr>
      <t xml:space="preserve">
20,000円
</t>
    </r>
    <rPh sb="0" eb="4">
      <t>ホジョキジュン</t>
    </rPh>
    <rPh sb="4" eb="6">
      <t>ゲツガク</t>
    </rPh>
    <rPh sb="8" eb="11">
      <t>カサンガク</t>
    </rPh>
    <rPh sb="11" eb="12">
      <t>フク</t>
    </rPh>
    <rPh sb="21" eb="22">
      <t>エン</t>
    </rPh>
    <phoneticPr fontId="5"/>
  </si>
  <si>
    <t>単位：円</t>
    <rPh sb="0" eb="2">
      <t>タンイ</t>
    </rPh>
    <rPh sb="3" eb="4">
      <t>エン</t>
    </rPh>
    <phoneticPr fontId="5"/>
  </si>
  <si>
    <t>補助基準
月額</t>
    <rPh sb="0" eb="4">
      <t>ホジョキジュン</t>
    </rPh>
    <rPh sb="5" eb="7">
      <t>ゲツガク</t>
    </rPh>
    <phoneticPr fontId="5"/>
  </si>
  <si>
    <t>補助基準
月額（加算額）</t>
    <rPh sb="0" eb="2">
      <t>ホジョ</t>
    </rPh>
    <rPh sb="2" eb="4">
      <t>キジュン</t>
    </rPh>
    <rPh sb="5" eb="7">
      <t>ゲツガク</t>
    </rPh>
    <rPh sb="8" eb="11">
      <t>カサンガク</t>
    </rPh>
    <phoneticPr fontId="5"/>
  </si>
  <si>
    <t>補助月額
（法人独自）</t>
    <rPh sb="0" eb="2">
      <t>ホジョ</t>
    </rPh>
    <rPh sb="2" eb="4">
      <t>ゲツガク</t>
    </rPh>
    <rPh sb="6" eb="8">
      <t>ホウジン</t>
    </rPh>
    <rPh sb="8" eb="10">
      <t>ドクジ</t>
    </rPh>
    <phoneticPr fontId="5"/>
  </si>
  <si>
    <t xml:space="preserve">補助月額
（加算額）
（法人独自）
</t>
    <rPh sb="0" eb="2">
      <t>ホジョ</t>
    </rPh>
    <rPh sb="2" eb="4">
      <t>ゲツガク</t>
    </rPh>
    <rPh sb="6" eb="9">
      <t>カサンガク</t>
    </rPh>
    <rPh sb="12" eb="14">
      <t>ホウジン</t>
    </rPh>
    <rPh sb="14" eb="16">
      <t>ドクジ</t>
    </rPh>
    <phoneticPr fontId="5"/>
  </si>
  <si>
    <t>　また、支給額について法人独自で支給額未満額を定めた場合のみ、以下の「補助月額」に係る欄に金額を記載します。</t>
    <rPh sb="4" eb="7">
      <t>シキュウガク</t>
    </rPh>
    <rPh sb="11" eb="13">
      <t>ホウジン</t>
    </rPh>
    <rPh sb="13" eb="15">
      <t>ドクジ</t>
    </rPh>
    <rPh sb="16" eb="21">
      <t>シキュウガクミマン</t>
    </rPh>
    <rPh sb="21" eb="22">
      <t>ガク</t>
    </rPh>
    <rPh sb="23" eb="24">
      <t>サダ</t>
    </rPh>
    <rPh sb="26" eb="28">
      <t>バアイ</t>
    </rPh>
    <rPh sb="31" eb="33">
      <t>イカ</t>
    </rPh>
    <rPh sb="35" eb="37">
      <t>ホジョ</t>
    </rPh>
    <rPh sb="37" eb="39">
      <t>ゲツガク</t>
    </rPh>
    <rPh sb="41" eb="42">
      <t>カカ</t>
    </rPh>
    <rPh sb="43" eb="44">
      <t>ラン</t>
    </rPh>
    <rPh sb="45" eb="47">
      <t>キンガク</t>
    </rPh>
    <rPh sb="48" eb="50">
      <t>キサイ</t>
    </rPh>
    <phoneticPr fontId="5"/>
  </si>
  <si>
    <t>対象者</t>
    <rPh sb="0" eb="2">
      <t>タイショウ</t>
    </rPh>
    <rPh sb="2" eb="3">
      <t>シャ</t>
    </rPh>
    <phoneticPr fontId="5"/>
  </si>
  <si>
    <t>介護事業所と障害福祉サービス事業所で兼務している場合、重複して申請していないか。</t>
    <phoneticPr fontId="5"/>
  </si>
  <si>
    <t>加算対象の職員は勤続年数が同一法人内で６年目以降としているか。（役員は除く。）。また、対象者の加算は、雇用開始から引き続く６１か月目以降に係る分としているか。</t>
    <rPh sb="0" eb="2">
      <t>カサン</t>
    </rPh>
    <rPh sb="2" eb="4">
      <t>タイショウ</t>
    </rPh>
    <rPh sb="5" eb="7">
      <t>ショクイン</t>
    </rPh>
    <rPh sb="8" eb="12">
      <t>キンゾクネンスウ</t>
    </rPh>
    <rPh sb="13" eb="15">
      <t>ドウイツ</t>
    </rPh>
    <rPh sb="15" eb="17">
      <t>ホウジン</t>
    </rPh>
    <rPh sb="17" eb="18">
      <t>ナイ</t>
    </rPh>
    <rPh sb="20" eb="22">
      <t>ネンメ</t>
    </rPh>
    <rPh sb="22" eb="24">
      <t>イコウ</t>
    </rPh>
    <rPh sb="32" eb="34">
      <t>ヤクイン</t>
    </rPh>
    <rPh sb="35" eb="36">
      <t>ノゾ</t>
    </rPh>
    <rPh sb="43" eb="46">
      <t>タイショウシャ</t>
    </rPh>
    <rPh sb="47" eb="49">
      <t>カサン</t>
    </rPh>
    <rPh sb="51" eb="53">
      <t>コヨウ</t>
    </rPh>
    <rPh sb="53" eb="55">
      <t>カイシ</t>
    </rPh>
    <rPh sb="57" eb="58">
      <t>ヒ</t>
    </rPh>
    <rPh sb="59" eb="60">
      <t>ツヅ</t>
    </rPh>
    <rPh sb="64" eb="66">
      <t>ゲツメ</t>
    </rPh>
    <rPh sb="66" eb="68">
      <t>イコウ</t>
    </rPh>
    <rPh sb="69" eb="70">
      <t>カカワ</t>
    </rPh>
    <rPh sb="71" eb="72">
      <t>ブン</t>
    </rPh>
    <phoneticPr fontId="5"/>
  </si>
  <si>
    <t>事業所名</t>
    <rPh sb="0" eb="3">
      <t>ジギョウショ</t>
    </rPh>
    <rPh sb="3" eb="4">
      <t>メイ</t>
    </rPh>
    <phoneticPr fontId="5"/>
  </si>
  <si>
    <t>``</t>
  </si>
  <si>
    <t>その他関係書類</t>
    <rPh sb="2" eb="3">
      <t>タ</t>
    </rPh>
    <rPh sb="3" eb="7">
      <t>カンケイショルイ</t>
    </rPh>
    <phoneticPr fontId="5"/>
  </si>
  <si>
    <t>補助
月額
【法人独自】</t>
    <rPh sb="0" eb="2">
      <t>ホジョ</t>
    </rPh>
    <rPh sb="3" eb="5">
      <t>ゲツガク</t>
    </rPh>
    <rPh sb="7" eb="9">
      <t>ホウジン</t>
    </rPh>
    <rPh sb="9" eb="11">
      <t>ドクジ</t>
    </rPh>
    <phoneticPr fontId="5"/>
  </si>
  <si>
    <r>
      <t xml:space="preserve">補助月額
</t>
    </r>
    <r>
      <rPr>
        <sz val="9"/>
        <rFont val="Meiryo UI"/>
        <family val="3"/>
        <charset val="128"/>
      </rPr>
      <t>(加算額含む）</t>
    </r>
    <r>
      <rPr>
        <sz val="11"/>
        <rFont val="Meiryo UI"/>
        <family val="3"/>
        <charset val="128"/>
      </rPr>
      <t xml:space="preserve">
【法人独自】</t>
    </r>
    <rPh sb="0" eb="2">
      <t>ホジョ</t>
    </rPh>
    <rPh sb="2" eb="4">
      <t>ゲツガク</t>
    </rPh>
    <rPh sb="6" eb="9">
      <t>カサンガク</t>
    </rPh>
    <rPh sb="9" eb="10">
      <t>フク</t>
    </rPh>
    <rPh sb="16" eb="18">
      <t>ドクジ</t>
    </rPh>
    <phoneticPr fontId="5"/>
  </si>
  <si>
    <t>・・・入力が必要</t>
    <rPh sb="3" eb="5">
      <t>ニュウリョク</t>
    </rPh>
    <rPh sb="6" eb="8">
      <t>ヒツヨウ</t>
    </rPh>
    <phoneticPr fontId="5"/>
  </si>
  <si>
    <t>・・・自動作成</t>
    <rPh sb="3" eb="7">
      <t>ジドウサクセイ</t>
    </rPh>
    <phoneticPr fontId="5"/>
  </si>
  <si>
    <r>
      <t>・・・チェック（</t>
    </r>
    <r>
      <rPr>
        <sz val="11"/>
        <color theme="1"/>
        <rFont val="Segoe UI Symbol"/>
        <family val="2"/>
      </rPr>
      <t>☑</t>
    </r>
    <r>
      <rPr>
        <sz val="11"/>
        <color theme="1"/>
        <rFont val="游ゴシック"/>
        <family val="2"/>
        <charset val="128"/>
        <scheme val="minor"/>
      </rPr>
      <t>）が必要</t>
    </r>
    <rPh sb="11" eb="13">
      <t>ヒツヨウ</t>
    </rPh>
    <phoneticPr fontId="5"/>
  </si>
  <si>
    <t>シート名</t>
    <rPh sb="3" eb="4">
      <t>メイ</t>
    </rPh>
    <phoneticPr fontId="5"/>
  </si>
  <si>
    <t>①
当初交付申請</t>
    <rPh sb="2" eb="8">
      <t>トウショコウフシンセイ</t>
    </rPh>
    <phoneticPr fontId="5"/>
  </si>
  <si>
    <t>②
変更交付申請</t>
    <rPh sb="2" eb="8">
      <t>ヘンコウコウフシンセイ</t>
    </rPh>
    <phoneticPr fontId="5"/>
  </si>
  <si>
    <t>③
請求</t>
    <rPh sb="2" eb="4">
      <t>セイキュウ</t>
    </rPh>
    <phoneticPr fontId="5"/>
  </si>
  <si>
    <t>④
実績報告</t>
    <rPh sb="2" eb="6">
      <t>ジッセキホウコク</t>
    </rPh>
    <phoneticPr fontId="5"/>
  </si>
  <si>
    <t>【入力】基本情報シート</t>
    <rPh sb="1" eb="3">
      <t>ニュウリョク</t>
    </rPh>
    <rPh sb="4" eb="8">
      <t>キホンジョウホウ</t>
    </rPh>
    <phoneticPr fontId="5"/>
  </si>
  <si>
    <t>①【入力】別紙_対象者一覧</t>
    <rPh sb="2" eb="4">
      <t>ニュウリョク</t>
    </rPh>
    <rPh sb="5" eb="7">
      <t>ベッシ</t>
    </rPh>
    <phoneticPr fontId="5"/>
  </si>
  <si>
    <t>①【入力】就業規則等一覧</t>
    <rPh sb="2" eb="4">
      <t>ニュウリョク</t>
    </rPh>
    <rPh sb="5" eb="12">
      <t>シュウギョウキソクトウイチラン</t>
    </rPh>
    <phoneticPr fontId="5"/>
  </si>
  <si>
    <t>①事業所別一覧</t>
    <rPh sb="1" eb="7">
      <t>ジギョウショベツイチラン</t>
    </rPh>
    <phoneticPr fontId="5"/>
  </si>
  <si>
    <t>①【チェック】提出内容確認書</t>
    <rPh sb="7" eb="14">
      <t>テイシュツナイヨウカクニンショ</t>
    </rPh>
    <phoneticPr fontId="5"/>
  </si>
  <si>
    <t>①別記第１号様式_交付申請書</t>
    <rPh sb="1" eb="3">
      <t>ベッキ</t>
    </rPh>
    <rPh sb="3" eb="4">
      <t>ダイ</t>
    </rPh>
    <rPh sb="5" eb="8">
      <t>ゴウヨウシキ</t>
    </rPh>
    <rPh sb="9" eb="14">
      <t>コウフシンセイショ</t>
    </rPh>
    <phoneticPr fontId="5"/>
  </si>
  <si>
    <t>②【入力】別紙_対象者一覧（変更）</t>
    <rPh sb="2" eb="4">
      <t>ニュウリョク</t>
    </rPh>
    <rPh sb="5" eb="7">
      <t>ベッシ</t>
    </rPh>
    <rPh sb="14" eb="16">
      <t>ヘンコウ</t>
    </rPh>
    <phoneticPr fontId="5"/>
  </si>
  <si>
    <t>②【入力】就業規則等一覧（変更）</t>
    <rPh sb="2" eb="4">
      <t>ニュウリョク</t>
    </rPh>
    <rPh sb="5" eb="12">
      <t>シュウギョウキソクトウイチラン</t>
    </rPh>
    <rPh sb="13" eb="15">
      <t>ヘンコウ</t>
    </rPh>
    <phoneticPr fontId="5"/>
  </si>
  <si>
    <t>②事業所別一覧（変更）</t>
    <rPh sb="1" eb="5">
      <t>ジギョウショベツ</t>
    </rPh>
    <rPh sb="5" eb="7">
      <t>イチラン</t>
    </rPh>
    <rPh sb="8" eb="10">
      <t>ヘンコウ</t>
    </rPh>
    <phoneticPr fontId="5"/>
  </si>
  <si>
    <t>②【チェック】提出内容確認書（変更）</t>
    <rPh sb="7" eb="14">
      <t>テイシュツナイヨウカクニンショ</t>
    </rPh>
    <rPh sb="15" eb="17">
      <t>ヘンコウ</t>
    </rPh>
    <phoneticPr fontId="5"/>
  </si>
  <si>
    <t>④【入力】別紙_対象者一覧（実績）</t>
    <rPh sb="2" eb="4">
      <t>ニュウリョク</t>
    </rPh>
    <rPh sb="5" eb="7">
      <t>ベッシ</t>
    </rPh>
    <rPh sb="14" eb="16">
      <t>ジッセキ</t>
    </rPh>
    <phoneticPr fontId="5"/>
  </si>
  <si>
    <t>④【入力】就業規則等一覧（実績）</t>
    <rPh sb="2" eb="4">
      <t>ニュウリョク</t>
    </rPh>
    <rPh sb="5" eb="12">
      <t>シュウギョウキソクトウイチラン</t>
    </rPh>
    <rPh sb="13" eb="15">
      <t>ジッセキ</t>
    </rPh>
    <phoneticPr fontId="5"/>
  </si>
  <si>
    <t>④事業所別一覧（実績）</t>
    <rPh sb="1" eb="7">
      <t>ジギョウショベツイチラン</t>
    </rPh>
    <rPh sb="8" eb="10">
      <t>ジッセキ</t>
    </rPh>
    <phoneticPr fontId="5"/>
  </si>
  <si>
    <t>④精算書</t>
    <rPh sb="1" eb="4">
      <t>セイサンショ</t>
    </rPh>
    <phoneticPr fontId="5"/>
  </si>
  <si>
    <t>別記第１号様式別紙</t>
  </si>
  <si>
    <t>就業規則または給与規程等　※本要綱に基づく「福祉人材支援手当」の支給について法人として規定していることの根拠資料</t>
    <rPh sb="15" eb="17">
      <t>ヨウコウ</t>
    </rPh>
    <rPh sb="22" eb="24">
      <t>フクシ</t>
    </rPh>
    <rPh sb="24" eb="26">
      <t>ジンザイ</t>
    </rPh>
    <rPh sb="32" eb="34">
      <t>シキュウ</t>
    </rPh>
    <phoneticPr fontId="5"/>
  </si>
  <si>
    <t>別記第４号様式（第１０条関係）</t>
    <rPh sb="0" eb="2">
      <t>ベッキ</t>
    </rPh>
    <phoneticPr fontId="5"/>
  </si>
  <si>
    <t>１　変更の理由</t>
    <rPh sb="2" eb="4">
      <t>ヘンコウ</t>
    </rPh>
    <rPh sb="5" eb="7">
      <t>リユウ</t>
    </rPh>
    <phoneticPr fontId="5"/>
  </si>
  <si>
    <t>２　当初交付決定額</t>
    <rPh sb="2" eb="4">
      <t>トウショ</t>
    </rPh>
    <rPh sb="4" eb="6">
      <t>コウフ</t>
    </rPh>
    <rPh sb="6" eb="8">
      <t>ケッテイ</t>
    </rPh>
    <rPh sb="8" eb="9">
      <t>ガク</t>
    </rPh>
    <phoneticPr fontId="5"/>
  </si>
  <si>
    <t>３　変更交付申請額</t>
    <rPh sb="2" eb="9">
      <t>ヘンコウコウフシンセイガク</t>
    </rPh>
    <phoneticPr fontId="5"/>
  </si>
  <si>
    <t>４　内訳および添付書類</t>
    <rPh sb="2" eb="4">
      <t>ウチワケ</t>
    </rPh>
    <rPh sb="7" eb="9">
      <t>テンプ</t>
    </rPh>
    <rPh sb="9" eb="11">
      <t>ショルイ</t>
    </rPh>
    <phoneticPr fontId="5"/>
  </si>
  <si>
    <t>就業規則又は給与規程等　※本要綱に基づく「福祉人材支援手当」の支給について法人として規定していることの根拠資料 （交付申請内容から変更がある場合のみ）</t>
    <rPh sb="4" eb="5">
      <t>マタ</t>
    </rPh>
    <rPh sb="14" eb="16">
      <t>ヨウコウ</t>
    </rPh>
    <rPh sb="21" eb="23">
      <t>フクシ</t>
    </rPh>
    <rPh sb="23" eb="25">
      <t>ジンザイ</t>
    </rPh>
    <rPh sb="31" eb="33">
      <t>シキュウ</t>
    </rPh>
    <rPh sb="57" eb="59">
      <t>コウフ</t>
    </rPh>
    <rPh sb="59" eb="61">
      <t>シンセイ</t>
    </rPh>
    <rPh sb="61" eb="63">
      <t>ナイヨウ</t>
    </rPh>
    <rPh sb="65" eb="67">
      <t>ヘンコウ</t>
    </rPh>
    <rPh sb="70" eb="72">
      <t>バアイ</t>
    </rPh>
    <phoneticPr fontId="5"/>
  </si>
  <si>
    <t>就業規則又は給与規程等一覧（変更交付申請）（交付申請内容から変更がある場合のみ）</t>
    <rPh sb="0" eb="4">
      <t>シュウギョウキソク</t>
    </rPh>
    <rPh sb="4" eb="5">
      <t>マタ</t>
    </rPh>
    <rPh sb="6" eb="11">
      <t>キュウヨキテイトウ</t>
    </rPh>
    <rPh sb="11" eb="13">
      <t>イチラン</t>
    </rPh>
    <rPh sb="14" eb="16">
      <t>ヘンコウ</t>
    </rPh>
    <rPh sb="16" eb="20">
      <t>コウフシンセイ</t>
    </rPh>
    <rPh sb="22" eb="24">
      <t>コウフ</t>
    </rPh>
    <rPh sb="24" eb="26">
      <t>シンセイ</t>
    </rPh>
    <rPh sb="26" eb="28">
      <t>ナイヨウ</t>
    </rPh>
    <rPh sb="30" eb="32">
      <t>ヘンコウ</t>
    </rPh>
    <rPh sb="35" eb="37">
      <t>バアイ</t>
    </rPh>
    <phoneticPr fontId="5"/>
  </si>
  <si>
    <t>変更交付申請書等提出内容確認書</t>
    <rPh sb="0" eb="2">
      <t>ヘンコウ</t>
    </rPh>
    <rPh sb="2" eb="4">
      <t>コウフ</t>
    </rPh>
    <rPh sb="4" eb="7">
      <t>シンセイショ</t>
    </rPh>
    <rPh sb="7" eb="8">
      <t>トウ</t>
    </rPh>
    <rPh sb="10" eb="12">
      <t>ナイヨウ</t>
    </rPh>
    <rPh sb="12" eb="14">
      <t>カクニン</t>
    </rPh>
    <rPh sb="14" eb="15">
      <t>ショ</t>
    </rPh>
    <phoneticPr fontId="5"/>
  </si>
  <si>
    <t>就業規則または給与規程等一覧（変更交付申請）</t>
    <rPh sb="0" eb="2">
      <t>シュウギョウ</t>
    </rPh>
    <rPh sb="2" eb="4">
      <t>キソク</t>
    </rPh>
    <rPh sb="7" eb="9">
      <t>キュウヨ</t>
    </rPh>
    <rPh sb="9" eb="11">
      <t>キテイ</t>
    </rPh>
    <rPh sb="11" eb="12">
      <t>トウ</t>
    </rPh>
    <rPh sb="12" eb="14">
      <t>イチラン</t>
    </rPh>
    <phoneticPr fontId="5"/>
  </si>
  <si>
    <t>対象者</t>
    <rPh sb="0" eb="3">
      <t>タイショウシャ</t>
    </rPh>
    <phoneticPr fontId="5"/>
  </si>
  <si>
    <t>別記第７号様式（第１２条関係）</t>
    <rPh sb="0" eb="2">
      <t>ベッキ</t>
    </rPh>
    <rPh sb="2" eb="3">
      <t>ダイ</t>
    </rPh>
    <rPh sb="4" eb="5">
      <t>ゴウ</t>
    </rPh>
    <phoneticPr fontId="35"/>
  </si>
  <si>
    <t>渋谷区福祉人材支援手当事業補助金
請求書兼口座振替依頼書</t>
    <rPh sb="17" eb="20">
      <t>セイキュウショ</t>
    </rPh>
    <rPh sb="20" eb="21">
      <t>ケン</t>
    </rPh>
    <rPh sb="21" eb="23">
      <t>コウザ</t>
    </rPh>
    <rPh sb="23" eb="25">
      <t>フリカエ</t>
    </rPh>
    <rPh sb="25" eb="28">
      <t>イライショ</t>
    </rPh>
    <phoneticPr fontId="35"/>
  </si>
  <si>
    <t>事業所</t>
    <rPh sb="0" eb="3">
      <t>ジギョウショ</t>
    </rPh>
    <phoneticPr fontId="5"/>
  </si>
  <si>
    <t>別記第８号様式（第１４条関係）</t>
    <rPh sb="0" eb="2">
      <t>ベッキ</t>
    </rPh>
    <phoneticPr fontId="5"/>
  </si>
  <si>
    <t>給与明細書（写し）又は賃金台帳（写し）　※手当支給対象者全員分（役員を除く）</t>
    <rPh sb="0" eb="5">
      <t>キュウヨメイサイショ</t>
    </rPh>
    <rPh sb="6" eb="7">
      <t>ウツ</t>
    </rPh>
    <rPh sb="9" eb="10">
      <t>マタ</t>
    </rPh>
    <rPh sb="11" eb="15">
      <t>チンギンダイチョウ</t>
    </rPh>
    <rPh sb="16" eb="17">
      <t>ウツ</t>
    </rPh>
    <rPh sb="21" eb="23">
      <t>テアテ</t>
    </rPh>
    <rPh sb="23" eb="25">
      <t>シキュウ</t>
    </rPh>
    <rPh sb="25" eb="28">
      <t>タイショウシャ</t>
    </rPh>
    <rPh sb="28" eb="31">
      <t>ゼンインブン</t>
    </rPh>
    <rPh sb="32" eb="34">
      <t>ヤクイン</t>
    </rPh>
    <rPh sb="35" eb="36">
      <t>ノゾ</t>
    </rPh>
    <phoneticPr fontId="5"/>
  </si>
  <si>
    <t>勤務形態一覧表　※手当支給月分（役員に手当を支給している場合のみ）</t>
    <rPh sb="0" eb="7">
      <t>キンムケイタイイチランヒョウ</t>
    </rPh>
    <rPh sb="9" eb="15">
      <t>テアテシキュウヅキブン</t>
    </rPh>
    <rPh sb="16" eb="18">
      <t>ヤクイン</t>
    </rPh>
    <rPh sb="19" eb="21">
      <t>テアテ</t>
    </rPh>
    <rPh sb="22" eb="24">
      <t>シキュウ</t>
    </rPh>
    <rPh sb="28" eb="30">
      <t>バアイ</t>
    </rPh>
    <phoneticPr fontId="5"/>
  </si>
  <si>
    <t>精算書</t>
    <rPh sb="0" eb="3">
      <t>セイサンショ</t>
    </rPh>
    <phoneticPr fontId="5"/>
  </si>
  <si>
    <t>年度渋谷区福祉人材支援手当事業交付申請書　基本情報シート（障がい）</t>
    <rPh sb="21" eb="25">
      <t>キホンジョウホウ</t>
    </rPh>
    <phoneticPr fontId="5"/>
  </si>
  <si>
    <t>口座名義人</t>
    <rPh sb="0" eb="5">
      <t>コウザメイギニン</t>
    </rPh>
    <phoneticPr fontId="5"/>
  </si>
  <si>
    <t>別記第８号様式別紙</t>
    <rPh sb="0" eb="2">
      <t>ベッキ</t>
    </rPh>
    <rPh sb="7" eb="9">
      <t>ベッシ</t>
    </rPh>
    <phoneticPr fontId="5"/>
  </si>
  <si>
    <t>就業規則または給与規程等一覧（実績報告）</t>
    <rPh sb="0" eb="2">
      <t>シュウギョウ</t>
    </rPh>
    <rPh sb="2" eb="4">
      <t>キソク</t>
    </rPh>
    <rPh sb="7" eb="9">
      <t>キュウヨ</t>
    </rPh>
    <rPh sb="9" eb="11">
      <t>キテイ</t>
    </rPh>
    <rPh sb="11" eb="12">
      <t>トウ</t>
    </rPh>
    <rPh sb="12" eb="14">
      <t>イチラン</t>
    </rPh>
    <rPh sb="15" eb="19">
      <t>ジッセキホウコク</t>
    </rPh>
    <phoneticPr fontId="5"/>
  </si>
  <si>
    <t>令和８年度渋谷区福祉人材支援手当事業補助金交付申請対象者一覧（実績報告）</t>
    <rPh sb="5" eb="8">
      <t>シブヤク</t>
    </rPh>
    <rPh sb="8" eb="10">
      <t>フクシ</t>
    </rPh>
    <rPh sb="10" eb="12">
      <t>ジンザイ</t>
    </rPh>
    <rPh sb="12" eb="14">
      <t>シエン</t>
    </rPh>
    <rPh sb="18" eb="21">
      <t>ホジョキン</t>
    </rPh>
    <rPh sb="27" eb="28">
      <t>シャ</t>
    </rPh>
    <rPh sb="31" eb="35">
      <t>ジッセキホウコク</t>
    </rPh>
    <phoneticPr fontId="5"/>
  </si>
  <si>
    <t>年度　渋谷区福祉人材支援手当事業補助金</t>
  </si>
  <si>
    <t>　　年　月　日付け　第　　号で（変更）交付決定を受けた標記補助金について、別紙のとおり関係書類を提出いたします。</t>
  </si>
  <si>
    <t>　就業規則または給与規程等を定めていない役員（法人代表者含む）および従事者ごとに作成する労働条件通知書により当該
　手当の支給を定めている場合は下記のとおり対応します。</t>
    <rPh sb="20" eb="22">
      <t>ヤクイン</t>
    </rPh>
    <rPh sb="34" eb="37">
      <t>ジュウジシャ</t>
    </rPh>
    <rPh sb="54" eb="56">
      <t>トウガイ</t>
    </rPh>
    <rPh sb="58" eb="59">
      <t>テ</t>
    </rPh>
    <rPh sb="59" eb="60">
      <t>トウ</t>
    </rPh>
    <rPh sb="61" eb="63">
      <t>シキュウ</t>
    </rPh>
    <rPh sb="64" eb="65">
      <t>サダ</t>
    </rPh>
    <rPh sb="69" eb="71">
      <t>バアイ</t>
    </rPh>
    <rPh sb="72" eb="74">
      <t>カキ</t>
    </rPh>
    <rPh sb="78" eb="80">
      <t>タイオウ</t>
    </rPh>
    <phoneticPr fontId="5"/>
  </si>
  <si>
    <t>対象の職種として従事した勤務にかかる所定労働時間が週20時間以上又は月80時間以上であるか。また、所定労働時間が週20時間未満かつ月80時間未満である場合又は所定労働時間の定めのない場合は、実労働時間が週20時間以上又は月80時間以上であるか。</t>
    <rPh sb="8" eb="10">
      <t>ジュウジ</t>
    </rPh>
    <rPh sb="25" eb="26">
      <t>シュウ</t>
    </rPh>
    <rPh sb="30" eb="32">
      <t>イジョウ</t>
    </rPh>
    <rPh sb="32" eb="33">
      <t>マタ</t>
    </rPh>
    <rPh sb="34" eb="35">
      <t>ツキ</t>
    </rPh>
    <rPh sb="37" eb="39">
      <t>ジカン</t>
    </rPh>
    <rPh sb="39" eb="41">
      <t>イジョウ</t>
    </rPh>
    <rPh sb="106" eb="108">
      <t>イジョウ</t>
    </rPh>
    <rPh sb="108" eb="109">
      <t>マタ</t>
    </rPh>
    <rPh sb="115" eb="117">
      <t>イジョウ</t>
    </rPh>
    <phoneticPr fontId="5"/>
  </si>
  <si>
    <t>事業所における役員（法人代表者を含む）は、補助対象業務に係る実労働時間が週20時間以上又は月80時間以上であるか。</t>
    <rPh sb="21" eb="25">
      <t>ホジョタイショウ</t>
    </rPh>
    <rPh sb="25" eb="27">
      <t>ギョウム</t>
    </rPh>
    <rPh sb="41" eb="43">
      <t>イジョウ</t>
    </rPh>
    <rPh sb="43" eb="44">
      <t>マタ</t>
    </rPh>
    <rPh sb="45" eb="46">
      <t>ツキ</t>
    </rPh>
    <rPh sb="48" eb="50">
      <t>ジカン</t>
    </rPh>
    <phoneticPr fontId="5"/>
  </si>
  <si>
    <t>③別記第７号様式_請求書兼口座振替依頼書</t>
    <rPh sb="1" eb="3">
      <t>ベッキ</t>
    </rPh>
    <rPh sb="3" eb="4">
      <t>ダイ</t>
    </rPh>
    <rPh sb="5" eb="6">
      <t>ゴウ</t>
    </rPh>
    <rPh sb="6" eb="8">
      <t>ヨウシキ</t>
    </rPh>
    <rPh sb="9" eb="13">
      <t>セイキュウショケン</t>
    </rPh>
    <rPh sb="13" eb="20">
      <t>コウザフリカエイライショ</t>
    </rPh>
    <phoneticPr fontId="5"/>
  </si>
  <si>
    <t>令和８年度渋谷区福祉人材支援手当事業補助金交付申請対象者一覧（変更交付申請）</t>
    <phoneticPr fontId="5"/>
  </si>
  <si>
    <t>別記第４号様式別紙</t>
    <phoneticPr fontId="5"/>
  </si>
  <si>
    <t>②別記第４号様式_変更交付申請書</t>
    <rPh sb="1" eb="3">
      <t>ベッキ</t>
    </rPh>
    <rPh sb="3" eb="4">
      <t>ダイ</t>
    </rPh>
    <rPh sb="5" eb="6">
      <t>ゴウ</t>
    </rPh>
    <rPh sb="6" eb="8">
      <t>ヨウシキ</t>
    </rPh>
    <rPh sb="9" eb="16">
      <t>ヘンコウコウフシンセイショ</t>
    </rPh>
    <phoneticPr fontId="5"/>
  </si>
  <si>
    <t>手当支給済額
(円)</t>
    <rPh sb="0" eb="4">
      <t>テアテシキュウ</t>
    </rPh>
    <rPh sb="4" eb="5">
      <t>ズ</t>
    </rPh>
    <rPh sb="5" eb="6">
      <t>ガク</t>
    </rPh>
    <rPh sb="8" eb="9">
      <t>エン</t>
    </rPh>
    <phoneticPr fontId="5"/>
  </si>
  <si>
    <t>ご担当者様の事業所名をご入力下さい。</t>
    <rPh sb="6" eb="9">
      <t>ジギョウショ</t>
    </rPh>
    <rPh sb="9" eb="10">
      <t>メイ</t>
    </rPh>
    <rPh sb="14" eb="15">
      <t>クダ</t>
    </rPh>
    <phoneticPr fontId="5"/>
  </si>
  <si>
    <t>ご担当者様の氏名をご入力下さい。</t>
    <rPh sb="6" eb="8">
      <t>シメイ</t>
    </rPh>
    <rPh sb="12" eb="13">
      <t>クダ</t>
    </rPh>
    <phoneticPr fontId="5"/>
  </si>
  <si>
    <t>ご担当者様と連絡がつく電話番号ご入力下さい。</t>
    <rPh sb="6" eb="8">
      <t>レンラク</t>
    </rPh>
    <rPh sb="11" eb="15">
      <t>デンワバンゴウ</t>
    </rPh>
    <rPh sb="18" eb="19">
      <t>クダ</t>
    </rPh>
    <phoneticPr fontId="5"/>
  </si>
  <si>
    <t>ご担当者様と連絡がつくe-mailアドレスご入力下さい。</t>
    <rPh sb="6" eb="8">
      <t>レンラク</t>
    </rPh>
    <rPh sb="24" eb="25">
      <t>クダ</t>
    </rPh>
    <phoneticPr fontId="5"/>
  </si>
  <si>
    <r>
      <t xml:space="preserve">補助基準月額
</t>
    </r>
    <r>
      <rPr>
        <sz val="9"/>
        <color theme="1"/>
        <rFont val="Meiryo UI"/>
        <family val="3"/>
        <charset val="128"/>
      </rPr>
      <t>（加算額含む）</t>
    </r>
    <r>
      <rPr>
        <sz val="10"/>
        <color theme="1"/>
        <rFont val="Meiryo UI"/>
        <family val="3"/>
        <charset val="128"/>
      </rPr>
      <t xml:space="preserve">
20,000円
</t>
    </r>
    <rPh sb="0" eb="4">
      <t>ホジョキジュン</t>
    </rPh>
    <rPh sb="4" eb="6">
      <t>ゲツガク</t>
    </rPh>
    <rPh sb="8" eb="11">
      <t>カサンガク</t>
    </rPh>
    <rPh sb="11" eb="12">
      <t>フク</t>
    </rPh>
    <rPh sb="21" eb="22">
      <t>エン</t>
    </rPh>
    <phoneticPr fontId="5"/>
  </si>
  <si>
    <r>
      <t xml:space="preserve">補助月額
</t>
    </r>
    <r>
      <rPr>
        <sz val="9"/>
        <color theme="1"/>
        <rFont val="Meiryo UI"/>
        <family val="3"/>
        <charset val="128"/>
      </rPr>
      <t>(加算額含む）</t>
    </r>
    <r>
      <rPr>
        <sz val="11"/>
        <color theme="1"/>
        <rFont val="Meiryo UI"/>
        <family val="3"/>
        <charset val="128"/>
      </rPr>
      <t xml:space="preserve">
【法人独自】</t>
    </r>
    <rPh sb="0" eb="2">
      <t>ホジョ</t>
    </rPh>
    <rPh sb="2" eb="4">
      <t>ゲツガク</t>
    </rPh>
    <rPh sb="6" eb="9">
      <t>カサンガク</t>
    </rPh>
    <rPh sb="9" eb="10">
      <t>フク</t>
    </rPh>
    <rPh sb="16" eb="18">
      <t>ドクジ</t>
    </rPh>
    <phoneticPr fontId="5"/>
  </si>
  <si>
    <t xml:space="preserve">補助月額
（加算額）
（法人独自）
</t>
    <phoneticPr fontId="5"/>
  </si>
  <si>
    <t>・・・一部入力が必要</t>
    <rPh sb="3" eb="5">
      <t>イチブ</t>
    </rPh>
    <rPh sb="5" eb="7">
      <t>ニュウリョク</t>
    </rPh>
    <rPh sb="8" eb="10">
      <t>ヒツヨウ</t>
    </rPh>
    <phoneticPr fontId="5"/>
  </si>
  <si>
    <t>渋福障収</t>
    <phoneticPr fontId="5"/>
  </si>
  <si>
    <t>郵便番号</t>
    <phoneticPr fontId="5"/>
  </si>
  <si>
    <r>
      <rPr>
        <sz val="11"/>
        <color rgb="FFFF0000"/>
        <rFont val="ＭＳ Ｐ明朝"/>
        <family val="1"/>
        <charset val="128"/>
      </rPr>
      <t>　</t>
    </r>
    <r>
      <rPr>
        <sz val="11"/>
        <color theme="1"/>
        <rFont val="ＭＳ Ｐ明朝"/>
        <family val="1"/>
        <charset val="128"/>
      </rPr>
      <t>年　月　日付け　第　　号により交付決定を受けた令和　年度渋谷区福祉人材支援手当事業補助金の申請内容に変更が生じたので、関係書類を添えて下記のとおり補助金の変更交付申請をします。</t>
    </r>
    <rPh sb="3" eb="4">
      <t>ガツ</t>
    </rPh>
    <rPh sb="5" eb="6">
      <t>ニチ</t>
    </rPh>
    <rPh sb="6" eb="7">
      <t>ヅ</t>
    </rPh>
    <rPh sb="9" eb="10">
      <t>ダイ</t>
    </rPh>
    <rPh sb="12" eb="13">
      <t>ゴウ</t>
    </rPh>
    <rPh sb="16" eb="20">
      <t>コウフケッテイ</t>
    </rPh>
    <rPh sb="21" eb="22">
      <t>ウ</t>
    </rPh>
    <rPh sb="24" eb="26">
      <t>レイワ</t>
    </rPh>
    <rPh sb="27" eb="29">
      <t>ネンド</t>
    </rPh>
    <phoneticPr fontId="5"/>
  </si>
  <si>
    <t>補助所要額</t>
    <rPh sb="0" eb="5">
      <t>ホジョショヨウガク</t>
    </rPh>
    <phoneticPr fontId="5"/>
  </si>
  <si>
    <t>F</t>
    <phoneticPr fontId="5"/>
  </si>
  <si>
    <t>手当支給にかかる補助対象額合計額(H)</t>
    <rPh sb="2" eb="4">
      <t>シキュウ</t>
    </rPh>
    <rPh sb="8" eb="13">
      <t>ホジョタイショウガク</t>
    </rPh>
    <phoneticPr fontId="5"/>
  </si>
  <si>
    <t>社会保険料雇用主負担額に相当する額(I=H×15%)</t>
    <rPh sb="10" eb="11">
      <t>ガク</t>
    </rPh>
    <phoneticPr fontId="5"/>
  </si>
  <si>
    <t>補助対象額合計(J=H+I)</t>
    <rPh sb="0" eb="5">
      <t>ホジョタイショウガク</t>
    </rPh>
    <rPh sb="5" eb="7">
      <t>ゴウケイ</t>
    </rPh>
    <phoneticPr fontId="5"/>
  </si>
  <si>
    <t>補助所要額(K=Jを千円未満切捨て)</t>
    <rPh sb="0" eb="2">
      <t>ホジョ</t>
    </rPh>
    <rPh sb="2" eb="4">
      <t>ショヨウ</t>
    </rPh>
    <rPh sb="4" eb="5">
      <t>ガク</t>
    </rPh>
    <rPh sb="10" eb="12">
      <t>センエン</t>
    </rPh>
    <rPh sb="12" eb="14">
      <t>ミマン</t>
    </rPh>
    <rPh sb="14" eb="16">
      <t>キリス</t>
    </rPh>
    <phoneticPr fontId="1"/>
  </si>
  <si>
    <t>手当支給済額(L)</t>
    <rPh sb="0" eb="2">
      <t>テアテ</t>
    </rPh>
    <rPh sb="2" eb="6">
      <t>シキュウズミガク</t>
    </rPh>
    <phoneticPr fontId="1"/>
  </si>
  <si>
    <t>返還額（M＝L-K)</t>
    <rPh sb="0" eb="3">
      <t>ヘンカンガク</t>
    </rPh>
    <phoneticPr fontId="1"/>
  </si>
  <si>
    <t>④別記第8号様式_実績報告書</t>
    <rPh sb="1" eb="3">
      <t>ベッキ</t>
    </rPh>
    <rPh sb="3" eb="4">
      <t>ダイ</t>
    </rPh>
    <rPh sb="5" eb="8">
      <t>ゴウヨウシキ</t>
    </rPh>
    <rPh sb="9" eb="14">
      <t>ジッセキホウコクショ</t>
    </rPh>
    <phoneticPr fontId="5"/>
  </si>
  <si>
    <t>8渋福障収第</t>
    <rPh sb="1" eb="2">
      <t>シブ</t>
    </rPh>
    <rPh sb="2" eb="3">
      <t>フク</t>
    </rPh>
    <rPh sb="3" eb="4">
      <t>ショウ</t>
    </rPh>
    <rPh sb="4" eb="5">
      <t>シュウ</t>
    </rPh>
    <rPh sb="5" eb="6">
      <t>ダイ</t>
    </rPh>
    <phoneticPr fontId="5"/>
  </si>
  <si>
    <t>ホームヘルパー、生活支援員、生活支援コーディネーター、児童指導員、保育士、世話人、職業指導員、地域移行支援員、就労支援員、就労支援コーディネーター、訪問支援員、介護職員、相談支援専門員、サービス提供責任者、サービス管理責任者、児童発達支援管理責任者、拠点コーディネーター、その他区長が認める者のいずれかの職種で職員を配置しているか。</t>
    <rPh sb="138" eb="139">
      <t>タ</t>
    </rPh>
    <rPh sb="139" eb="141">
      <t>クチョウ</t>
    </rPh>
    <rPh sb="142" eb="143">
      <t>ミト</t>
    </rPh>
    <rPh sb="145" eb="146">
      <t>モノ</t>
    </rPh>
    <phoneticPr fontId="5"/>
  </si>
  <si>
    <t>就業規則又は給与規程等の従業員の給与を定める規程を改定し、労働基準監督署へ提出しているか。（従事者が10人未満の法人で、就業規則または給与規程等を定めていない場合は、対象者ごとに作成する労働条件通知書に当該手当を定めているか。）</t>
    <rPh sb="33" eb="36">
      <t>カントクショ</t>
    </rPh>
    <phoneticPr fontId="5"/>
  </si>
  <si>
    <t>就業規則又は給与規程等は次のとおり改定されているか。①「福祉人材支援手当」の創設、②「渋谷区福祉人材支援手当（障がい）の支給に係る補助事業実施要綱」の運用に準拠し支給すること、③具体的な支給額</t>
    <rPh sb="12" eb="13">
      <t>ツギ</t>
    </rPh>
    <rPh sb="28" eb="30">
      <t>フクシ</t>
    </rPh>
    <rPh sb="30" eb="32">
      <t>ジンザイ</t>
    </rPh>
    <rPh sb="32" eb="34">
      <t>シエン</t>
    </rPh>
    <rPh sb="55" eb="56">
      <t>ショウ</t>
    </rPh>
    <phoneticPr fontId="5"/>
  </si>
  <si>
    <t>就業規則又は給与規程等一覧</t>
    <phoneticPr fontId="5"/>
  </si>
  <si>
    <t>対象者はサービス事業所を運営する法人から直接雇用を受け、当該事業所で勤務する従事者であるか。派遣従事者、委託先従事者は含まれていないか。</t>
    <phoneticPr fontId="5"/>
  </si>
  <si>
    <t>ホームヘルパー、生活支援員、生活支援コーディネーター、児童指導員、保育士、世話人、職業指導員、地域移行支援員、就労支援員、就労支援コーディネーター、訪問支援員、介護職員、相談支援専門員、サービス提供責任者、サービス管理責任者、児童発達支援管理責任者、拠点コーディネーター、その他区長が認める者いずれかの職種で職員を配置しているか。</t>
    <rPh sb="138" eb="139">
      <t>タ</t>
    </rPh>
    <rPh sb="139" eb="141">
      <t>クチョウ</t>
    </rPh>
    <rPh sb="142" eb="143">
      <t>ミト</t>
    </rPh>
    <rPh sb="145" eb="146">
      <t>モノ</t>
    </rPh>
    <phoneticPr fontId="5"/>
  </si>
  <si>
    <t>就業規則又は給与規程等を改定し、労働基準監督署へ提出しているか。（従事者が10人未満の法人で、就業規則または給与規程等を定めていない場合は、対象者ごとに作成する労働条件通知書に当該手当を定めているか。）</t>
    <phoneticPr fontId="5"/>
  </si>
  <si>
    <t>就業規則又は給与規程等は次のとおり改定されているか。①「福祉人材支援手当」の創設、②「渋谷区福祉人材支援手当（障がい）の支給に係る補助事業実施要綱」」の運用に準拠し支給すること、③具体的な支給額</t>
    <rPh sb="12" eb="13">
      <t>ツギ</t>
    </rPh>
    <rPh sb="28" eb="30">
      <t>フクシ</t>
    </rPh>
    <rPh sb="30" eb="32">
      <t>ジンザイ</t>
    </rPh>
    <rPh sb="32" eb="34">
      <t>シエン</t>
    </rPh>
    <rPh sb="55" eb="56">
      <t>ショウ</t>
    </rPh>
    <phoneticPr fontId="5"/>
  </si>
  <si>
    <t>（別記第4号様式）令和8年度渋谷区福祉人材支援手当事業補助金変更交付申請書（本紙）</t>
    <rPh sb="9" eb="11">
      <t>レイワ</t>
    </rPh>
    <phoneticPr fontId="5"/>
  </si>
  <si>
    <t>別紙「令和8年度渋谷区福祉人材支援手当事業補助金変更交付申請対象者一覧」のとおり</t>
    <rPh sb="3" eb="5">
      <t>レイワ</t>
    </rPh>
    <phoneticPr fontId="5"/>
  </si>
  <si>
    <t>（別記第4号様式別紙）令和8年度渋谷区福祉人材支援手当事業補助金変更交付申請対象者一覧</t>
    <rPh sb="11" eb="13">
      <t>レイワ</t>
    </rPh>
    <phoneticPr fontId="5"/>
  </si>
  <si>
    <t>令和8年度　渋谷区福祉人材支援手当事業補助金</t>
    <rPh sb="0" eb="2">
      <t>レイワ</t>
    </rPh>
    <phoneticPr fontId="5"/>
  </si>
  <si>
    <t>（別記第8号様式） 令和8年度渋谷区福祉人材支援手当事業補助金実績報告書（本紙）</t>
    <rPh sb="10" eb="12">
      <t>レイワ</t>
    </rPh>
    <phoneticPr fontId="5"/>
  </si>
  <si>
    <t>（別記第8号様式別紙） 令和8年度渋谷区福祉人材支援手当事業補助金交付対象者一覧（実績報告）</t>
    <rPh sb="12" eb="14">
      <t>レイワ</t>
    </rPh>
    <phoneticPr fontId="5"/>
  </si>
  <si>
    <t>23.福祉型障害児入所施設</t>
    <rPh sb="11" eb="13">
      <t>シセツ</t>
    </rPh>
    <phoneticPr fontId="5"/>
  </si>
  <si>
    <t>24.医療型障害児入所施設</t>
    <rPh sb="11" eb="13">
      <t>シセツ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</si>
</sst>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0000000000"/>
    <numFmt numFmtId="177" formatCode="000"/>
    <numFmt numFmtId="178" formatCode="0000"/>
    <numFmt numFmtId="179" formatCode="0000000"/>
    <numFmt numFmtId="180" formatCode="0_ "/>
    <numFmt numFmtId="181" formatCode="[$-411]ggge&quot;年&quot;m&quot;月&quot;d&quot;日&quot;;@"/>
    <numFmt numFmtId="182" formatCode="#,##0_);[Red]\(#,##0\)"/>
    <numFmt numFmtId="183" formatCode="yyyy/m/d;@"/>
    <numFmt numFmtId="184" formatCode="[$-411]ge\.m\.d;@"/>
    <numFmt numFmtId="185" formatCode="#,##0_ "/>
    <numFmt numFmtId="186" formatCode="0_);[Red]\(0\)"/>
    <numFmt numFmtId="187" formatCode="ggge&quot;年&quot;m&quot;月&quot;d&quot;日&quot;"/>
    <numFmt numFmtId="188" formatCode="[$]ggge&quot;年&quot;m&quot;月&quot;d&quot;日&quot;;@" x16r2:formatCode16="[$-ja-JP-x-gannen]ggge&quot;年&quot;m&quot;月&quot;d&quot;日&quot;;@"/>
    <numFmt numFmtId="189" formatCode="#,##0_);\(#,##0\)"/>
    <numFmt numFmtId="190" formatCode="0;&quot;△ &quot;0"/>
  </numFmts>
  <fonts count="63">
    <font>
      <sz val="11"/>
      <color theme="1"/>
      <name val="游ゴシック"/>
      <family val="2"/>
      <charset val="128"/>
      <scheme val="minor"/>
    </font>
    <font>
      <sz val="11"/>
      <color theme="1"/>
      <name val="游ゴシック"/>
      <family val="2"/>
      <charset val="128"/>
      <scheme val="minor"/>
    </font>
    <font>
      <sz val="11"/>
      <color rgb="FFFF0000"/>
      <name val="游ゴシック"/>
      <family val="2"/>
      <charset val="128"/>
      <scheme val="minor"/>
    </font>
    <font>
      <sz val="11"/>
      <color theme="0"/>
      <name val="游ゴシック"/>
      <family val="2"/>
      <charset val="128"/>
      <scheme val="minor"/>
    </font>
    <font>
      <b/>
      <sz val="11"/>
      <name val="游ゴシック"/>
      <family val="3"/>
      <charset val="128"/>
      <scheme val="minor"/>
    </font>
    <font>
      <sz val="6"/>
      <name val="游ゴシック"/>
      <family val="2"/>
      <charset val="128"/>
      <scheme val="minor"/>
    </font>
    <font>
      <b/>
      <sz val="11"/>
      <color theme="1"/>
      <name val="游ゴシック"/>
      <family val="3"/>
      <charset val="128"/>
      <scheme val="minor"/>
    </font>
    <font>
      <sz val="11"/>
      <color theme="0"/>
      <name val="游ゴシック"/>
      <family val="3"/>
      <charset val="128"/>
      <scheme val="minor"/>
    </font>
    <font>
      <sz val="11"/>
      <color theme="1"/>
      <name val="游ゴシック"/>
      <family val="3"/>
      <charset val="128"/>
      <scheme val="minor"/>
    </font>
    <font>
      <b/>
      <u/>
      <sz val="11"/>
      <color theme="1"/>
      <name val="游ゴシック"/>
      <family val="3"/>
      <charset val="128"/>
      <scheme val="minor"/>
    </font>
    <font>
      <b/>
      <sz val="11"/>
      <color rgb="FFFF0000"/>
      <name val="游ゴシック"/>
      <family val="3"/>
      <charset val="128"/>
      <scheme val="minor"/>
    </font>
    <font>
      <b/>
      <sz val="8"/>
      <color theme="1"/>
      <name val="游ゴシック"/>
      <family val="3"/>
      <charset val="128"/>
      <scheme val="minor"/>
    </font>
    <font>
      <u/>
      <sz val="11"/>
      <color theme="10"/>
      <name val="游ゴシック"/>
      <family val="2"/>
      <charset val="128"/>
      <scheme val="minor"/>
    </font>
    <font>
      <sz val="11"/>
      <color rgb="FFFF0000"/>
      <name val="游ゴシック"/>
      <family val="3"/>
      <charset val="128"/>
      <scheme val="minor"/>
    </font>
    <font>
      <sz val="9"/>
      <color rgb="FFFF0000"/>
      <name val="游ゴシック"/>
      <family val="2"/>
      <charset val="128"/>
      <scheme val="minor"/>
    </font>
    <font>
      <sz val="9"/>
      <color rgb="FFFF0000"/>
      <name val="游ゴシック"/>
      <family val="3"/>
      <charset val="128"/>
      <scheme val="minor"/>
    </font>
    <font>
      <b/>
      <sz val="10"/>
      <color indexed="10"/>
      <name val="游ゴシック"/>
      <family val="3"/>
      <charset val="128"/>
      <scheme val="minor"/>
    </font>
    <font>
      <sz val="16"/>
      <color theme="1"/>
      <name val="ＭＳ Ｐ明朝"/>
      <family val="1"/>
      <charset val="128"/>
    </font>
    <font>
      <sz val="11"/>
      <color theme="1"/>
      <name val="ＭＳ Ｐ明朝"/>
      <family val="1"/>
      <charset val="128"/>
    </font>
    <font>
      <sz val="10"/>
      <color theme="1"/>
      <name val="ＭＳ Ｐ明朝"/>
      <family val="1"/>
      <charset val="128"/>
    </font>
    <font>
      <sz val="9"/>
      <color theme="1"/>
      <name val="ＭＳ Ｐ明朝"/>
      <family val="1"/>
      <charset val="128"/>
    </font>
    <font>
      <sz val="11"/>
      <color theme="1"/>
      <name val="CODE39"/>
      <family val="2"/>
    </font>
    <font>
      <sz val="11"/>
      <name val="Meiryo UI"/>
      <family val="3"/>
      <charset val="128"/>
    </font>
    <font>
      <sz val="14"/>
      <name val="Meiryo UI"/>
      <family val="3"/>
      <charset val="128"/>
    </font>
    <font>
      <b/>
      <sz val="16"/>
      <color rgb="FFFF0000"/>
      <name val="Meiryo UI"/>
      <family val="3"/>
      <charset val="128"/>
    </font>
    <font>
      <sz val="11"/>
      <color theme="1"/>
      <name val="Meiryo UI"/>
      <family val="3"/>
      <charset val="128"/>
    </font>
    <font>
      <sz val="20"/>
      <color theme="0"/>
      <name val="游ゴシック"/>
      <family val="3"/>
      <charset val="128"/>
      <scheme val="minor"/>
    </font>
    <font>
      <sz val="9"/>
      <color indexed="81"/>
      <name val="MS P ゴシック"/>
      <family val="3"/>
      <charset val="128"/>
    </font>
    <font>
      <b/>
      <sz val="9"/>
      <color indexed="81"/>
      <name val="MS P ゴシック"/>
      <family val="3"/>
      <charset val="128"/>
    </font>
    <font>
      <sz val="6"/>
      <color theme="1"/>
      <name val="ＭＳ Ｐ明朝"/>
      <family val="1"/>
      <charset val="128"/>
    </font>
    <font>
      <sz val="18"/>
      <color theme="1"/>
      <name val="ＭＳ Ｐ明朝"/>
      <family val="1"/>
      <charset val="128"/>
    </font>
    <font>
      <sz val="12"/>
      <color theme="1"/>
      <name val="ＭＳ Ｐ明朝"/>
      <family val="1"/>
      <charset val="128"/>
    </font>
    <font>
      <sz val="11"/>
      <color theme="1"/>
      <name val="Lucida Calligraphy"/>
      <family val="4"/>
    </font>
    <font>
      <sz val="11"/>
      <color rgb="FFFF0000"/>
      <name val="ＭＳ Ｐ明朝"/>
      <family val="1"/>
      <charset val="128"/>
    </font>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sz val="16"/>
      <name val="ＭＳ 明朝"/>
      <family val="1"/>
      <charset val="128"/>
    </font>
    <font>
      <sz val="12"/>
      <name val="ＭＳ 明朝"/>
      <family val="1"/>
      <charset val="128"/>
    </font>
    <font>
      <i/>
      <sz val="11"/>
      <name val="ＭＳ 明朝"/>
      <family val="1"/>
      <charset val="128"/>
    </font>
    <font>
      <i/>
      <sz val="9"/>
      <name val="ＭＳ 明朝"/>
      <family val="1"/>
      <charset val="128"/>
    </font>
    <font>
      <sz val="10"/>
      <name val="ＭＳ 明朝"/>
      <family val="1"/>
      <charset val="128"/>
    </font>
    <font>
      <sz val="11.5"/>
      <name val="ＭＳ 明朝"/>
      <family val="1"/>
      <charset val="128"/>
    </font>
    <font>
      <sz val="7"/>
      <name val="ＭＳ 明朝"/>
      <family val="1"/>
      <charset val="128"/>
    </font>
    <font>
      <sz val="6"/>
      <name val="ＭＳ 明朝"/>
      <family val="1"/>
      <charset val="128"/>
    </font>
    <font>
      <sz val="9.5"/>
      <name val="ＭＳ 明朝"/>
      <family val="1"/>
      <charset val="128"/>
    </font>
    <font>
      <sz val="11"/>
      <name val="ＭＳ Ｐ明朝"/>
      <family val="1"/>
      <charset val="128"/>
    </font>
    <font>
      <sz val="11"/>
      <name val="Lucida Calligraphy"/>
      <family val="4"/>
    </font>
    <font>
      <sz val="10"/>
      <name val="Meiryo UI"/>
      <family val="3"/>
      <charset val="128"/>
    </font>
    <font>
      <sz val="9"/>
      <name val="Meiryo UI"/>
      <family val="3"/>
      <charset val="128"/>
    </font>
    <font>
      <sz val="8"/>
      <color theme="1"/>
      <name val="ＭＳ Ｐ明朝"/>
      <family val="1"/>
      <charset val="128"/>
    </font>
    <font>
      <sz val="11"/>
      <color theme="1"/>
      <name val="Segoe UI Symbol"/>
      <family val="2"/>
    </font>
    <font>
      <sz val="10"/>
      <name val="ＭＳ Ｐ明朝"/>
      <family val="1"/>
      <charset val="128"/>
    </font>
    <font>
      <sz val="11"/>
      <name val="游ゴシック"/>
      <family val="3"/>
      <charset val="128"/>
      <scheme val="minor"/>
    </font>
    <font>
      <b/>
      <sz val="12"/>
      <name val="ＭＳ Ｐ明朝"/>
      <family val="1"/>
      <charset val="128"/>
    </font>
    <font>
      <sz val="12"/>
      <name val="ＭＳ Ｐ明朝"/>
      <family val="1"/>
      <charset val="128"/>
    </font>
    <font>
      <sz val="11"/>
      <color theme="8" tint="0.79998168889431442"/>
      <name val="Meiryo UI"/>
      <family val="3"/>
      <charset val="128"/>
    </font>
    <font>
      <sz val="11"/>
      <color rgb="FFFF0000"/>
      <name val="Meiryo UI"/>
      <family val="3"/>
      <charset val="128"/>
    </font>
    <font>
      <sz val="10"/>
      <color theme="1"/>
      <name val="Meiryo UI"/>
      <family val="3"/>
      <charset val="128"/>
    </font>
    <font>
      <sz val="9"/>
      <color theme="1"/>
      <name val="Meiryo UI"/>
      <family val="3"/>
      <charset val="128"/>
    </font>
    <font>
      <sz val="11"/>
      <color theme="1"/>
      <name val="Meiryo UI"/>
      <family val="3"/>
    </font>
    <font>
      <sz val="18"/>
      <name val="Meiryo UI"/>
      <family val="3"/>
      <charset val="128"/>
    </font>
  </fonts>
  <fills count="18">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D4E6F4"/>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9" tint="0.59996337778862885"/>
        <bgColor indexed="64"/>
      </patternFill>
    </fill>
    <fill>
      <patternFill patternType="solid">
        <fgColor rgb="FFE4E4E4"/>
        <bgColor indexed="64"/>
      </patternFill>
    </fill>
    <fill>
      <patternFill patternType="solid">
        <fgColor theme="2" tint="-9.9978637043366805E-2"/>
        <bgColor indexed="64"/>
      </patternFill>
    </fill>
    <fill>
      <patternFill patternType="solid">
        <fgColor theme="9" tint="0.39997558519241921"/>
        <bgColor indexed="64"/>
      </patternFill>
    </fill>
    <fill>
      <patternFill patternType="solid">
        <fgColor rgb="FFB5E6A1"/>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theme="9" tint="0.59999389629810485"/>
        <bgColor indexed="64"/>
      </patternFill>
    </fill>
    <fill>
      <patternFill patternType="solid">
        <fgColor theme="2"/>
        <bgColor indexed="64"/>
      </patternFill>
    </fill>
    <fill>
      <patternFill patternType="solid">
        <fgColor rgb="FFFFFF00"/>
        <bgColor indexed="64"/>
      </patternFill>
    </fill>
  </fills>
  <borders count="2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2" fillId="0" borderId="0" applyNumberFormat="0" applyFill="0" applyBorder="0" applyAlignment="0" applyProtection="0">
      <alignment vertical="center"/>
    </xf>
    <xf numFmtId="38" fontId="1" fillId="0" borderId="0" applyFont="0" applyFill="0" applyBorder="0" applyAlignment="0" applyProtection="0">
      <alignment vertical="center"/>
    </xf>
    <xf numFmtId="0" fontId="34" fillId="0" borderId="0"/>
  </cellStyleXfs>
  <cellXfs count="478">
    <xf numFmtId="0" fontId="0" fillId="0" borderId="0" xfId="0">
      <alignment vertical="center"/>
    </xf>
    <xf numFmtId="0" fontId="4" fillId="2" borderId="0" xfId="0" applyFont="1" applyFill="1">
      <alignment vertical="center"/>
    </xf>
    <xf numFmtId="0" fontId="4" fillId="2" borderId="0" xfId="0" applyFont="1" applyFill="1" applyAlignment="1">
      <alignment horizontal="right" vertical="center"/>
    </xf>
    <xf numFmtId="0" fontId="6" fillId="0" borderId="0" xfId="0" applyFont="1">
      <alignment vertical="center"/>
    </xf>
    <xf numFmtId="0" fontId="6" fillId="3" borderId="1" xfId="0" applyFont="1" applyFill="1" applyBorder="1">
      <alignment vertical="center"/>
    </xf>
    <xf numFmtId="0" fontId="6" fillId="3" borderId="2" xfId="0" applyFont="1" applyFill="1" applyBorder="1">
      <alignment vertical="center"/>
    </xf>
    <xf numFmtId="0" fontId="6" fillId="3" borderId="3" xfId="0" applyFont="1" applyFill="1" applyBorder="1">
      <alignment vertical="center"/>
    </xf>
    <xf numFmtId="0" fontId="0" fillId="0" borderId="3" xfId="0" applyBorder="1">
      <alignment vertical="center"/>
    </xf>
    <xf numFmtId="0" fontId="0" fillId="0" borderId="2" xfId="0" applyBorder="1">
      <alignment vertical="center"/>
    </xf>
    <xf numFmtId="0" fontId="6" fillId="0" borderId="4" xfId="0" applyFont="1" applyBorder="1">
      <alignment vertical="center"/>
    </xf>
    <xf numFmtId="0" fontId="0" fillId="0" borderId="4" xfId="0" applyBorder="1" applyAlignment="1">
      <alignment horizontal="center" vertical="center"/>
    </xf>
    <xf numFmtId="0" fontId="0" fillId="0" borderId="4" xfId="0" applyBorder="1">
      <alignment vertical="center"/>
    </xf>
    <xf numFmtId="0" fontId="6" fillId="0" borderId="5" xfId="0" applyFont="1" applyBorder="1">
      <alignment vertical="center"/>
    </xf>
    <xf numFmtId="0" fontId="0" fillId="0" borderId="5" xfId="0" applyBorder="1" applyAlignment="1">
      <alignment horizontal="center" vertical="center"/>
    </xf>
    <xf numFmtId="0" fontId="0" fillId="0" borderId="5" xfId="0" applyBorder="1">
      <alignment vertical="center"/>
    </xf>
    <xf numFmtId="0" fontId="0" fillId="0" borderId="7" xfId="0" applyBorder="1">
      <alignment vertical="center"/>
    </xf>
    <xf numFmtId="0" fontId="0" fillId="0" borderId="8" xfId="0" applyBorder="1">
      <alignment vertical="center"/>
    </xf>
    <xf numFmtId="0" fontId="0" fillId="0" borderId="8" xfId="0" applyBorder="1" applyAlignment="1">
      <alignment horizontal="center" vertical="center"/>
    </xf>
    <xf numFmtId="0" fontId="3" fillId="0" borderId="0" xfId="0" applyFont="1">
      <alignment vertical="center"/>
    </xf>
    <xf numFmtId="0" fontId="6" fillId="0" borderId="0" xfId="0" applyFont="1" applyAlignment="1">
      <alignment horizontal="left" vertical="center"/>
    </xf>
    <xf numFmtId="0" fontId="7" fillId="0" borderId="0" xfId="0" applyFont="1">
      <alignment vertical="center"/>
    </xf>
    <xf numFmtId="0" fontId="0" fillId="0" borderId="0" xfId="0" applyAlignment="1">
      <alignment horizontal="center" vertical="center"/>
    </xf>
    <xf numFmtId="0" fontId="8" fillId="0" borderId="0" xfId="0" applyFont="1">
      <alignment vertical="center"/>
    </xf>
    <xf numFmtId="0" fontId="0" fillId="0" borderId="0" xfId="0" applyAlignment="1">
      <alignment vertical="center" wrapText="1"/>
    </xf>
    <xf numFmtId="0" fontId="6" fillId="3" borderId="6" xfId="0" applyFont="1" applyFill="1" applyBorder="1">
      <alignment vertical="center"/>
    </xf>
    <xf numFmtId="0" fontId="6" fillId="3" borderId="4" xfId="0" applyFont="1" applyFill="1" applyBorder="1">
      <alignment vertical="center"/>
    </xf>
    <xf numFmtId="0" fontId="6" fillId="3" borderId="7" xfId="0" applyFont="1" applyFill="1" applyBorder="1">
      <alignment vertical="center"/>
    </xf>
    <xf numFmtId="0" fontId="8" fillId="4" borderId="5" xfId="0" applyFont="1" applyFill="1" applyBorder="1">
      <alignment vertical="center"/>
    </xf>
    <xf numFmtId="0" fontId="6" fillId="3" borderId="9" xfId="0" applyFont="1" applyFill="1" applyBorder="1">
      <alignment vertical="center"/>
    </xf>
    <xf numFmtId="0" fontId="6" fillId="3" borderId="5" xfId="0" applyFont="1" applyFill="1" applyBorder="1">
      <alignment vertical="center"/>
    </xf>
    <xf numFmtId="0" fontId="6" fillId="3" borderId="10" xfId="0" applyFont="1" applyFill="1" applyBorder="1">
      <alignment vertical="center"/>
    </xf>
    <xf numFmtId="0" fontId="8" fillId="4" borderId="2" xfId="0" applyFont="1" applyFill="1" applyBorder="1">
      <alignment vertical="center"/>
    </xf>
    <xf numFmtId="0" fontId="0" fillId="4" borderId="2" xfId="0" applyFill="1" applyBorder="1">
      <alignment vertical="center"/>
    </xf>
    <xf numFmtId="0" fontId="10" fillId="0" borderId="0" xfId="0" applyFont="1" applyAlignment="1">
      <alignment horizontal="center" vertical="center"/>
    </xf>
    <xf numFmtId="0" fontId="18" fillId="0" borderId="0" xfId="0" applyFont="1">
      <alignment vertical="center"/>
    </xf>
    <xf numFmtId="49" fontId="18" fillId="0" borderId="0" xfId="0" applyNumberFormat="1" applyFont="1">
      <alignment vertical="center"/>
    </xf>
    <xf numFmtId="0" fontId="22" fillId="4" borderId="8" xfId="0" applyFont="1" applyFill="1" applyBorder="1" applyAlignment="1" applyProtection="1">
      <alignment horizontal="center" vertical="center" shrinkToFit="1"/>
      <protection locked="0"/>
    </xf>
    <xf numFmtId="0" fontId="22" fillId="4" borderId="8" xfId="0" applyFont="1" applyFill="1" applyBorder="1" applyProtection="1">
      <alignment vertical="center"/>
      <protection locked="0"/>
    </xf>
    <xf numFmtId="49" fontId="22" fillId="4" borderId="8" xfId="0" applyNumberFormat="1" applyFont="1" applyFill="1" applyBorder="1" applyAlignment="1" applyProtection="1">
      <alignment horizontal="center" vertical="center"/>
      <protection locked="0"/>
    </xf>
    <xf numFmtId="0" fontId="22" fillId="4" borderId="8" xfId="0" applyFont="1" applyFill="1" applyBorder="1" applyAlignment="1" applyProtection="1">
      <alignment horizontal="center" vertical="center"/>
      <protection locked="0"/>
    </xf>
    <xf numFmtId="38" fontId="22" fillId="4" borderId="8" xfId="3" applyFont="1" applyFill="1" applyBorder="1" applyProtection="1">
      <alignment vertical="center"/>
      <protection locked="0"/>
    </xf>
    <xf numFmtId="0" fontId="18" fillId="0" borderId="0" xfId="0" applyFont="1" applyAlignment="1">
      <alignment horizontal="left" vertical="center" wrapText="1"/>
    </xf>
    <xf numFmtId="0" fontId="18" fillId="0" borderId="0" xfId="0" applyFont="1" applyAlignment="1"/>
    <xf numFmtId="49" fontId="18" fillId="0" borderId="0" xfId="0" applyNumberFormat="1" applyFont="1" applyAlignment="1"/>
    <xf numFmtId="0" fontId="18" fillId="6" borderId="5" xfId="0" applyFont="1" applyFill="1" applyBorder="1" applyAlignment="1"/>
    <xf numFmtId="0" fontId="18" fillId="6" borderId="5" xfId="0" applyFont="1" applyFill="1" applyBorder="1" applyAlignment="1">
      <alignment shrinkToFit="1"/>
    </xf>
    <xf numFmtId="0" fontId="18" fillId="11" borderId="4" xfId="0" applyFont="1" applyFill="1" applyBorder="1" applyAlignment="1">
      <alignment horizontal="center" vertical="center"/>
    </xf>
    <xf numFmtId="0" fontId="18" fillId="11" borderId="7" xfId="0" applyFont="1" applyFill="1" applyBorder="1" applyAlignment="1">
      <alignment horizontal="center" vertical="center"/>
    </xf>
    <xf numFmtId="0" fontId="18" fillId="0" borderId="0" xfId="0" applyFont="1" applyAlignment="1">
      <alignment vertical="top"/>
    </xf>
    <xf numFmtId="0" fontId="36" fillId="0" borderId="0" xfId="4" applyFont="1"/>
    <xf numFmtId="0" fontId="36" fillId="0" borderId="0" xfId="4" applyFont="1" applyAlignment="1">
      <alignment horizontal="center"/>
    </xf>
    <xf numFmtId="0" fontId="38" fillId="0" borderId="0" xfId="4" applyFont="1"/>
    <xf numFmtId="0" fontId="36" fillId="0" borderId="0" xfId="4" applyFont="1" applyAlignment="1">
      <alignment vertical="center"/>
    </xf>
    <xf numFmtId="185" fontId="36" fillId="0" borderId="0" xfId="4" applyNumberFormat="1" applyFont="1" applyAlignment="1">
      <alignment vertical="center"/>
    </xf>
    <xf numFmtId="0" fontId="37" fillId="0" borderId="0" xfId="4" applyFont="1" applyAlignment="1">
      <alignment vertical="center"/>
    </xf>
    <xf numFmtId="0" fontId="37" fillId="0" borderId="0" xfId="4" applyFont="1"/>
    <xf numFmtId="0" fontId="40" fillId="0" borderId="0" xfId="4" applyFont="1" applyAlignment="1">
      <alignment vertical="center"/>
    </xf>
    <xf numFmtId="0" fontId="36" fillId="0" borderId="0" xfId="4" applyFont="1" applyAlignment="1">
      <alignment horizontal="center" vertical="center"/>
    </xf>
    <xf numFmtId="0" fontId="36" fillId="0" borderId="0" xfId="4" applyFont="1" applyAlignment="1">
      <alignment wrapText="1"/>
    </xf>
    <xf numFmtId="0" fontId="41" fillId="0" borderId="0" xfId="4" applyFont="1"/>
    <xf numFmtId="0" fontId="42" fillId="0" borderId="0" xfId="4" applyFont="1" applyAlignment="1">
      <alignment horizontal="left"/>
    </xf>
    <xf numFmtId="0" fontId="42" fillId="0" borderId="0" xfId="4" applyFont="1"/>
    <xf numFmtId="0" fontId="37" fillId="0" borderId="0" xfId="4" applyFont="1" applyAlignment="1">
      <alignment horizontal="center" vertical="center"/>
    </xf>
    <xf numFmtId="0" fontId="37" fillId="0" borderId="0" xfId="4" applyFont="1" applyAlignment="1">
      <alignment horizontal="left" vertical="center"/>
    </xf>
    <xf numFmtId="0" fontId="44" fillId="0" borderId="0" xfId="4" applyFont="1" applyAlignment="1">
      <alignment vertical="top" wrapText="1"/>
    </xf>
    <xf numFmtId="0" fontId="45" fillId="0" borderId="0" xfId="4" applyFont="1" applyAlignment="1">
      <alignment vertical="top"/>
    </xf>
    <xf numFmtId="0" fontId="37" fillId="0" borderId="0" xfId="4" applyFont="1" applyAlignment="1">
      <alignment horizontal="left"/>
    </xf>
    <xf numFmtId="0" fontId="45" fillId="0" borderId="0" xfId="4" applyFont="1" applyAlignment="1">
      <alignment horizontal="center" vertical="top"/>
    </xf>
    <xf numFmtId="0" fontId="46" fillId="0" borderId="0" xfId="4" applyFont="1"/>
    <xf numFmtId="0" fontId="36" fillId="0" borderId="0" xfId="4" applyFont="1" applyAlignment="1">
      <alignment horizontal="left"/>
    </xf>
    <xf numFmtId="0" fontId="40" fillId="0" borderId="0" xfId="4" applyFont="1"/>
    <xf numFmtId="0" fontId="36" fillId="0" borderId="0" xfId="4" applyFont="1" applyAlignment="1">
      <alignment horizontal="distributed"/>
    </xf>
    <xf numFmtId="184" fontId="22" fillId="4" borderId="8" xfId="0" applyNumberFormat="1" applyFont="1" applyFill="1" applyBorder="1" applyAlignment="1" applyProtection="1">
      <alignment horizontal="center" vertical="center"/>
      <protection locked="0"/>
    </xf>
    <xf numFmtId="38" fontId="22" fillId="13" borderId="8" xfId="3" applyFont="1" applyFill="1" applyBorder="1" applyAlignment="1" applyProtection="1">
      <alignment horizontal="right" vertical="center"/>
    </xf>
    <xf numFmtId="0" fontId="19" fillId="4" borderId="8" xfId="0" applyFont="1" applyFill="1" applyBorder="1" applyAlignment="1" applyProtection="1">
      <alignment horizontal="left" vertical="center" shrinkToFit="1"/>
      <protection locked="0"/>
    </xf>
    <xf numFmtId="182" fontId="18" fillId="4" borderId="8" xfId="0" applyNumberFormat="1" applyFont="1" applyFill="1" applyBorder="1" applyAlignment="1" applyProtection="1">
      <alignment vertical="center" shrinkToFit="1"/>
      <protection locked="0"/>
    </xf>
    <xf numFmtId="182" fontId="18" fillId="10" borderId="8" xfId="0" applyNumberFormat="1" applyFont="1" applyFill="1" applyBorder="1" applyAlignment="1" applyProtection="1">
      <alignment vertical="center" shrinkToFit="1"/>
      <protection locked="0"/>
    </xf>
    <xf numFmtId="181" fontId="18" fillId="4" borderId="1" xfId="0" applyNumberFormat="1" applyFont="1" applyFill="1" applyBorder="1" applyAlignment="1" applyProtection="1">
      <alignment vertical="center" shrinkToFit="1"/>
      <protection locked="0"/>
    </xf>
    <xf numFmtId="0" fontId="19" fillId="4" borderId="1" xfId="0" applyFont="1" applyFill="1" applyBorder="1" applyAlignment="1" applyProtection="1">
      <alignment vertical="center" shrinkToFit="1"/>
      <protection locked="0"/>
    </xf>
    <xf numFmtId="0" fontId="0" fillId="14" borderId="8" xfId="0" applyFill="1" applyBorder="1" applyAlignment="1">
      <alignment horizontal="center" vertical="center"/>
    </xf>
    <xf numFmtId="0" fontId="0" fillId="15" borderId="8" xfId="0" applyFill="1" applyBorder="1" applyAlignment="1">
      <alignment horizontal="center" vertical="center"/>
    </xf>
    <xf numFmtId="0" fontId="0" fillId="4" borderId="8" xfId="0" applyFill="1" applyBorder="1" applyAlignment="1">
      <alignment horizontal="center" vertical="center"/>
    </xf>
    <xf numFmtId="0" fontId="47" fillId="0" borderId="0" xfId="0" applyFont="1" applyAlignment="1">
      <alignment horizontal="left" vertical="center" wrapText="1"/>
    </xf>
    <xf numFmtId="0" fontId="4" fillId="3" borderId="1" xfId="0" applyFont="1" applyFill="1" applyBorder="1">
      <alignment vertical="center"/>
    </xf>
    <xf numFmtId="0" fontId="55" fillId="11" borderId="6" xfId="0" applyFont="1" applyFill="1" applyBorder="1">
      <alignment vertical="center"/>
    </xf>
    <xf numFmtId="0" fontId="47" fillId="11" borderId="4" xfId="0" applyFont="1" applyFill="1" applyBorder="1" applyAlignment="1">
      <alignment vertical="top"/>
    </xf>
    <xf numFmtId="0" fontId="47" fillId="11" borderId="4" xfId="0" applyFont="1" applyFill="1" applyBorder="1" applyAlignment="1">
      <alignment vertical="top" wrapText="1"/>
    </xf>
    <xf numFmtId="0" fontId="47" fillId="11" borderId="4" xfId="0" applyFont="1" applyFill="1" applyBorder="1" applyAlignment="1">
      <alignment horizontal="center" vertical="top" wrapText="1"/>
    </xf>
    <xf numFmtId="0" fontId="55" fillId="11" borderId="9" xfId="0" applyFont="1" applyFill="1" applyBorder="1">
      <alignment vertical="center"/>
    </xf>
    <xf numFmtId="0" fontId="47" fillId="11" borderId="5" xfId="0" applyFont="1" applyFill="1" applyBorder="1">
      <alignment vertical="center"/>
    </xf>
    <xf numFmtId="0" fontId="47" fillId="11" borderId="5" xfId="0" applyFont="1" applyFill="1" applyBorder="1" applyAlignment="1">
      <alignment vertical="center" wrapText="1"/>
    </xf>
    <xf numFmtId="0" fontId="47" fillId="11" borderId="4" xfId="0" applyFont="1" applyFill="1" applyBorder="1" applyAlignment="1">
      <alignment horizontal="center" vertical="center"/>
    </xf>
    <xf numFmtId="0" fontId="47" fillId="11" borderId="7" xfId="0" applyFont="1" applyFill="1" applyBorder="1" applyAlignment="1">
      <alignment horizontal="center" vertical="center"/>
    </xf>
    <xf numFmtId="0" fontId="12" fillId="0" borderId="8" xfId="2" applyBorder="1">
      <alignment vertical="center"/>
    </xf>
    <xf numFmtId="188" fontId="22" fillId="4" borderId="8" xfId="0" applyNumberFormat="1" applyFont="1" applyFill="1" applyBorder="1" applyProtection="1">
      <alignment vertical="center"/>
      <protection locked="0"/>
    </xf>
    <xf numFmtId="0" fontId="0" fillId="2" borderId="11" xfId="0" applyFill="1" applyBorder="1" applyAlignment="1">
      <alignment horizontal="center" vertical="center"/>
    </xf>
    <xf numFmtId="0" fontId="0" fillId="2" borderId="11" xfId="0" applyFill="1" applyBorder="1" applyAlignment="1">
      <alignment horizontal="center" vertical="center" wrapText="1"/>
    </xf>
    <xf numFmtId="0" fontId="12" fillId="0" borderId="12" xfId="2" applyBorder="1">
      <alignment vertical="center"/>
    </xf>
    <xf numFmtId="0" fontId="0" fillId="0" borderId="12" xfId="0" applyBorder="1" applyAlignment="1">
      <alignment horizontal="center" vertical="center"/>
    </xf>
    <xf numFmtId="0" fontId="0" fillId="14" borderId="12" xfId="0" applyFill="1" applyBorder="1" applyAlignment="1">
      <alignment horizontal="center" vertical="center"/>
    </xf>
    <xf numFmtId="0" fontId="12" fillId="0" borderId="27" xfId="2" applyBorder="1">
      <alignment vertical="center"/>
    </xf>
    <xf numFmtId="0" fontId="0" fillId="14" borderId="27" xfId="0" applyFill="1" applyBorder="1" applyAlignment="1">
      <alignment horizontal="center" vertical="center"/>
    </xf>
    <xf numFmtId="0" fontId="12" fillId="0" borderId="28" xfId="2" applyBorder="1">
      <alignment vertical="center"/>
    </xf>
    <xf numFmtId="0" fontId="0" fillId="15" borderId="28" xfId="0" applyFill="1" applyBorder="1" applyAlignment="1">
      <alignment horizontal="center" vertical="center"/>
    </xf>
    <xf numFmtId="0" fontId="0" fillId="0" borderId="28" xfId="0" applyBorder="1" applyAlignment="1">
      <alignment horizontal="center" vertical="center"/>
    </xf>
    <xf numFmtId="0" fontId="12" fillId="0" borderId="26" xfId="2" applyBorder="1">
      <alignment vertical="center"/>
    </xf>
    <xf numFmtId="0" fontId="0" fillId="0" borderId="26" xfId="0" applyBorder="1" applyAlignment="1">
      <alignment horizontal="center" vertical="center"/>
    </xf>
    <xf numFmtId="0" fontId="0" fillId="2" borderId="8" xfId="0" applyFill="1" applyBorder="1" applyAlignment="1">
      <alignment horizontal="center" vertical="center"/>
    </xf>
    <xf numFmtId="0" fontId="0" fillId="2" borderId="28" xfId="0" applyFill="1" applyBorder="1" applyAlignment="1">
      <alignment horizontal="center" vertical="center"/>
    </xf>
    <xf numFmtId="0" fontId="0" fillId="2" borderId="26" xfId="0" applyFill="1" applyBorder="1" applyAlignment="1">
      <alignment horizontal="center" vertical="center"/>
    </xf>
    <xf numFmtId="0" fontId="36" fillId="17" borderId="0" xfId="4" applyFont="1" applyFill="1" applyAlignment="1">
      <alignment vertical="center"/>
    </xf>
    <xf numFmtId="0" fontId="18" fillId="0" borderId="0" xfId="0" applyFont="1" applyAlignment="1">
      <alignment vertical="center" shrinkToFit="1"/>
    </xf>
    <xf numFmtId="182" fontId="18" fillId="13" borderId="8" xfId="0" applyNumberFormat="1" applyFont="1" applyFill="1" applyBorder="1" applyAlignment="1">
      <alignment vertical="center" shrinkToFit="1"/>
    </xf>
    <xf numFmtId="0" fontId="17" fillId="0" borderId="0" xfId="0" applyFont="1" applyAlignment="1" applyProtection="1">
      <alignment horizontal="center" vertical="center"/>
      <protection locked="0"/>
    </xf>
    <xf numFmtId="0" fontId="17" fillId="0" borderId="0" xfId="0" applyFont="1" applyProtection="1">
      <alignment vertical="center"/>
      <protection locked="0"/>
    </xf>
    <xf numFmtId="0" fontId="18" fillId="0" borderId="0" xfId="0" applyFont="1" applyProtection="1">
      <alignment vertical="center"/>
      <protection locked="0"/>
    </xf>
    <xf numFmtId="49" fontId="18" fillId="0" borderId="0" xfId="0" applyNumberFormat="1" applyFont="1" applyProtection="1">
      <alignment vertical="center"/>
      <protection locked="0"/>
    </xf>
    <xf numFmtId="0" fontId="18" fillId="0" borderId="0" xfId="0" applyFont="1" applyAlignment="1" applyProtection="1">
      <alignment horizontal="right" vertical="center"/>
      <protection locked="0"/>
    </xf>
    <xf numFmtId="0" fontId="18" fillId="0" borderId="0" xfId="0" applyFont="1" applyAlignment="1" applyProtection="1">
      <alignment horizontal="center" vertical="center" shrinkToFit="1"/>
      <protection locked="0"/>
    </xf>
    <xf numFmtId="180" fontId="18" fillId="0" borderId="0" xfId="0" applyNumberFormat="1" applyFont="1" applyAlignment="1" applyProtection="1">
      <alignment vertical="center" shrinkToFit="1"/>
      <protection locked="0"/>
    </xf>
    <xf numFmtId="0" fontId="0" fillId="0" borderId="0" xfId="0" applyProtection="1">
      <alignment vertical="center"/>
      <protection locked="0"/>
    </xf>
    <xf numFmtId="0" fontId="18" fillId="0" borderId="0" xfId="0" applyFont="1" applyAlignment="1" applyProtection="1">
      <alignment vertical="center" shrinkToFit="1"/>
      <protection locked="0"/>
    </xf>
    <xf numFmtId="0" fontId="47" fillId="0" borderId="0" xfId="0" applyFont="1" applyAlignment="1" applyProtection="1">
      <alignment vertical="center" wrapText="1"/>
      <protection locked="0"/>
    </xf>
    <xf numFmtId="0" fontId="18" fillId="0" borderId="1" xfId="0" applyFont="1" applyBorder="1" applyAlignment="1" applyProtection="1">
      <alignment horizontal="center" vertical="center" wrapText="1"/>
      <protection locked="0"/>
    </xf>
    <xf numFmtId="0" fontId="18" fillId="0" borderId="25" xfId="0" applyFont="1" applyBorder="1" applyProtection="1">
      <alignment vertical="center"/>
      <protection locked="0"/>
    </xf>
    <xf numFmtId="0" fontId="18" fillId="0" borderId="0" xfId="0" applyFont="1" applyAlignment="1" applyProtection="1">
      <alignment wrapText="1"/>
      <protection locked="0"/>
    </xf>
    <xf numFmtId="0" fontId="21" fillId="0" borderId="0" xfId="0" applyFont="1" applyProtection="1">
      <alignment vertical="center"/>
      <protection locked="0"/>
    </xf>
    <xf numFmtId="49" fontId="18" fillId="0" borderId="1" xfId="0" applyNumberFormat="1" applyFont="1" applyBorder="1" applyAlignment="1" applyProtection="1">
      <alignment horizontal="center" vertical="center" wrapText="1"/>
      <protection locked="0"/>
    </xf>
    <xf numFmtId="0" fontId="22" fillId="0" borderId="0" xfId="0" applyFont="1" applyAlignment="1" applyProtection="1">
      <alignment horizontal="center" vertical="center"/>
      <protection locked="0"/>
    </xf>
    <xf numFmtId="0" fontId="22" fillId="0" borderId="0" xfId="0" applyFont="1" applyProtection="1">
      <alignment vertical="center"/>
      <protection locked="0"/>
    </xf>
    <xf numFmtId="183" fontId="22" fillId="0" borderId="0" xfId="0" applyNumberFormat="1" applyFont="1" applyProtection="1">
      <alignment vertical="center"/>
      <protection locked="0"/>
    </xf>
    <xf numFmtId="49" fontId="22" fillId="0" borderId="0" xfId="0" applyNumberFormat="1" applyFont="1" applyAlignment="1" applyProtection="1">
      <alignment horizontal="center" vertical="center"/>
      <protection locked="0"/>
    </xf>
    <xf numFmtId="38" fontId="22" fillId="0" borderId="0" xfId="3" applyFont="1" applyFill="1" applyProtection="1">
      <alignment vertical="center"/>
      <protection locked="0"/>
    </xf>
    <xf numFmtId="0" fontId="22" fillId="0" borderId="0" xfId="0" applyFont="1" applyAlignment="1" applyProtection="1">
      <alignment horizontal="left" vertical="center"/>
      <protection locked="0"/>
    </xf>
    <xf numFmtId="49" fontId="22" fillId="0" borderId="0" xfId="0" applyNumberFormat="1" applyFont="1" applyProtection="1">
      <alignment vertical="center"/>
      <protection locked="0"/>
    </xf>
    <xf numFmtId="0" fontId="23" fillId="0" borderId="0" xfId="0" applyFont="1" applyAlignment="1" applyProtection="1">
      <alignment horizontal="left" vertical="center"/>
      <protection locked="0"/>
    </xf>
    <xf numFmtId="38" fontId="22" fillId="0" borderId="0" xfId="3" applyFont="1" applyProtection="1">
      <alignment vertical="center"/>
      <protection locked="0"/>
    </xf>
    <xf numFmtId="0" fontId="47" fillId="0" borderId="0" xfId="0" applyFont="1" applyAlignment="1" applyProtection="1">
      <alignment horizontal="right" vertical="center"/>
      <protection locked="0"/>
    </xf>
    <xf numFmtId="0" fontId="23" fillId="0" borderId="5" xfId="0" applyFont="1" applyBorder="1" applyAlignment="1" applyProtection="1">
      <alignment horizontal="center" vertical="center"/>
      <protection locked="0"/>
    </xf>
    <xf numFmtId="38" fontId="22" fillId="0" borderId="11" xfId="0" applyNumberFormat="1" applyFont="1" applyBorder="1" applyProtection="1">
      <alignment vertical="center"/>
      <protection locked="0"/>
    </xf>
    <xf numFmtId="0" fontId="24" fillId="0" borderId="0" xfId="0" applyFont="1" applyAlignment="1" applyProtection="1">
      <alignment horizontal="left" vertical="center"/>
      <protection locked="0"/>
    </xf>
    <xf numFmtId="38" fontId="22" fillId="0" borderId="13" xfId="0" applyNumberFormat="1" applyFont="1" applyBorder="1" applyProtection="1">
      <alignment vertical="center"/>
      <protection locked="0"/>
    </xf>
    <xf numFmtId="38" fontId="22" fillId="0" borderId="0" xfId="3" applyFont="1" applyAlignment="1" applyProtection="1">
      <alignment horizontal="center" vertical="center"/>
      <protection locked="0"/>
    </xf>
    <xf numFmtId="0" fontId="22" fillId="8" borderId="11" xfId="0" applyFont="1" applyFill="1" applyBorder="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83" fontId="22" fillId="8" borderId="11" xfId="0" applyNumberFormat="1" applyFont="1" applyFill="1" applyBorder="1" applyAlignment="1" applyProtection="1">
      <alignment horizontal="center" vertical="center" wrapText="1"/>
      <protection locked="0"/>
    </xf>
    <xf numFmtId="0" fontId="22" fillId="8" borderId="8" xfId="0" applyFont="1" applyFill="1" applyBorder="1" applyAlignment="1" applyProtection="1">
      <alignment horizontal="center" vertical="center" wrapText="1"/>
      <protection locked="0"/>
    </xf>
    <xf numFmtId="38" fontId="49" fillId="8" borderId="8" xfId="3" applyFont="1" applyFill="1" applyBorder="1" applyAlignment="1" applyProtection="1">
      <alignment horizontal="center" vertical="center" wrapText="1"/>
      <protection locked="0"/>
    </xf>
    <xf numFmtId="38" fontId="22" fillId="12" borderId="8" xfId="3" applyFont="1" applyFill="1" applyBorder="1" applyAlignment="1" applyProtection="1">
      <alignment horizontal="center" vertical="center" wrapText="1"/>
      <protection locked="0"/>
    </xf>
    <xf numFmtId="0" fontId="22" fillId="0" borderId="0" xfId="0" applyFont="1" applyAlignment="1" applyProtection="1">
      <alignment horizontal="left" vertical="center" wrapText="1"/>
      <protection locked="0"/>
    </xf>
    <xf numFmtId="49" fontId="22" fillId="0" borderId="0" xfId="0" applyNumberFormat="1" applyFont="1" applyAlignment="1" applyProtection="1">
      <alignment horizontal="center" vertical="center" wrapText="1"/>
      <protection locked="0"/>
    </xf>
    <xf numFmtId="0" fontId="22" fillId="0" borderId="8" xfId="0" applyFont="1" applyBorder="1" applyAlignment="1" applyProtection="1">
      <alignment horizontal="center" vertical="center"/>
      <protection locked="0"/>
    </xf>
    <xf numFmtId="0" fontId="22" fillId="0" borderId="0" xfId="0" applyFont="1" applyAlignment="1" applyProtection="1">
      <alignment vertical="center" wrapText="1"/>
      <protection locked="0"/>
    </xf>
    <xf numFmtId="0" fontId="22" fillId="9" borderId="8" xfId="3" applyNumberFormat="1" applyFont="1" applyFill="1" applyBorder="1" applyAlignment="1" applyProtection="1">
      <alignment horizontal="right" vertical="center"/>
    </xf>
    <xf numFmtId="38" fontId="22" fillId="9" borderId="8" xfId="3" applyFont="1" applyFill="1" applyBorder="1" applyProtection="1">
      <alignment vertical="center"/>
    </xf>
    <xf numFmtId="0" fontId="25" fillId="0" borderId="0" xfId="0" applyFont="1" applyProtection="1">
      <alignment vertical="center"/>
      <protection locked="0"/>
    </xf>
    <xf numFmtId="0" fontId="25" fillId="0" borderId="0" xfId="0" applyFont="1" applyAlignment="1" applyProtection="1">
      <alignment horizontal="center" vertical="center"/>
      <protection locked="0"/>
    </xf>
    <xf numFmtId="0" fontId="25" fillId="11" borderId="8" xfId="0" applyFont="1" applyFill="1" applyBorder="1" applyAlignment="1" applyProtection="1">
      <alignment horizontal="center" vertical="center" wrapText="1"/>
      <protection locked="0"/>
    </xf>
    <xf numFmtId="0" fontId="50" fillId="11" borderId="8" xfId="0" applyFont="1" applyFill="1" applyBorder="1" applyAlignment="1" applyProtection="1">
      <alignment horizontal="center" vertical="center" wrapText="1"/>
      <protection locked="0"/>
    </xf>
    <xf numFmtId="0" fontId="22" fillId="11" borderId="8" xfId="0" applyFont="1" applyFill="1" applyBorder="1" applyAlignment="1" applyProtection="1">
      <alignment horizontal="center" vertical="center" wrapText="1"/>
      <protection locked="0"/>
    </xf>
    <xf numFmtId="0" fontId="49" fillId="11" borderId="8" xfId="0" applyFont="1" applyFill="1" applyBorder="1" applyAlignment="1" applyProtection="1">
      <alignment horizontal="center" vertical="center" wrapText="1"/>
      <protection locked="0"/>
    </xf>
    <xf numFmtId="0" fontId="25" fillId="0" borderId="8" xfId="0" applyFont="1" applyBorder="1" applyProtection="1">
      <alignment vertical="center"/>
      <protection locked="0"/>
    </xf>
    <xf numFmtId="0" fontId="61" fillId="0" borderId="8" xfId="0" applyFont="1" applyBorder="1" applyProtection="1">
      <alignment vertical="center"/>
      <protection locked="0"/>
    </xf>
    <xf numFmtId="0" fontId="25" fillId="0" borderId="8" xfId="0" applyFont="1" applyBorder="1" applyAlignment="1">
      <alignment horizontal="center" vertical="center" shrinkToFit="1"/>
    </xf>
    <xf numFmtId="0" fontId="25" fillId="0" borderId="8" xfId="0" applyFont="1" applyBorder="1" applyAlignment="1">
      <alignment vertical="center" shrinkToFit="1"/>
    </xf>
    <xf numFmtId="185" fontId="25" fillId="0" borderId="8" xfId="0" applyNumberFormat="1" applyFont="1" applyBorder="1" applyAlignment="1">
      <alignment vertical="center" shrinkToFit="1"/>
    </xf>
    <xf numFmtId="0" fontId="25" fillId="0" borderId="0" xfId="0" applyFont="1" applyAlignment="1">
      <alignment horizontal="center" vertical="center" shrinkToFit="1"/>
    </xf>
    <xf numFmtId="0" fontId="25" fillId="0" borderId="0" xfId="0" applyFont="1" applyAlignment="1">
      <alignment vertical="center" shrinkToFit="1"/>
    </xf>
    <xf numFmtId="0" fontId="25" fillId="0" borderId="0" xfId="0" applyFont="1" applyAlignment="1">
      <alignment horizontal="center" vertical="center"/>
    </xf>
    <xf numFmtId="0" fontId="25" fillId="0" borderId="0" xfId="0" applyFont="1">
      <alignment vertical="center"/>
    </xf>
    <xf numFmtId="0" fontId="18" fillId="0" borderId="0" xfId="0" applyFont="1" applyAlignment="1" applyProtection="1">
      <alignment horizontal="center" vertical="center"/>
      <protection locked="0"/>
    </xf>
    <xf numFmtId="0" fontId="18" fillId="0" borderId="0" xfId="0" applyFont="1" applyAlignment="1" applyProtection="1">
      <alignment vertical="center" wrapText="1"/>
      <protection locked="0"/>
    </xf>
    <xf numFmtId="0" fontId="18" fillId="0" borderId="0" xfId="0" applyFont="1" applyAlignment="1" applyProtection="1">
      <alignment vertical="top"/>
      <protection locked="0"/>
    </xf>
    <xf numFmtId="0" fontId="18" fillId="0" borderId="15" xfId="0" applyFont="1" applyBorder="1" applyProtection="1">
      <alignment vertical="center"/>
      <protection locked="0"/>
    </xf>
    <xf numFmtId="186" fontId="18" fillId="0" borderId="2" xfId="0" applyNumberFormat="1" applyFont="1" applyBorder="1" applyAlignment="1" applyProtection="1">
      <alignment horizontal="center" vertical="center"/>
      <protection locked="0"/>
    </xf>
    <xf numFmtId="0" fontId="47" fillId="0" borderId="0" xfId="0" applyFont="1" applyProtection="1">
      <alignment vertical="center"/>
      <protection locked="0"/>
    </xf>
    <xf numFmtId="0" fontId="18" fillId="0" borderId="0" xfId="0" applyFont="1" applyAlignment="1" applyProtection="1">
      <alignment vertical="top" wrapText="1"/>
      <protection locked="0"/>
    </xf>
    <xf numFmtId="180" fontId="26" fillId="0" borderId="0" xfId="0" applyNumberFormat="1" applyFont="1" applyAlignment="1" applyProtection="1">
      <alignment horizontal="center" vertical="center"/>
      <protection locked="0"/>
    </xf>
    <xf numFmtId="0" fontId="22" fillId="0" borderId="0" xfId="0" applyFont="1" applyAlignment="1" applyProtection="1">
      <alignment horizontal="right" vertical="center"/>
      <protection locked="0"/>
    </xf>
    <xf numFmtId="0" fontId="53" fillId="0" borderId="0" xfId="0" applyFont="1" applyProtection="1">
      <alignment vertical="center"/>
      <protection locked="0"/>
    </xf>
    <xf numFmtId="186" fontId="22" fillId="0" borderId="11" xfId="0" applyNumberFormat="1" applyFont="1" applyBorder="1" applyProtection="1">
      <alignment vertical="center"/>
      <protection locked="0"/>
    </xf>
    <xf numFmtId="0" fontId="22" fillId="0" borderId="0" xfId="0" applyFont="1" applyAlignment="1" applyProtection="1">
      <alignment horizontal="left"/>
      <protection locked="0"/>
    </xf>
    <xf numFmtId="186" fontId="22" fillId="0" borderId="11" xfId="0" applyNumberFormat="1" applyFont="1" applyBorder="1" applyAlignment="1" applyProtection="1">
      <alignment vertical="center" wrapText="1"/>
      <protection locked="0"/>
    </xf>
    <xf numFmtId="0" fontId="62" fillId="0" borderId="0" xfId="0" applyFont="1" applyAlignment="1" applyProtection="1">
      <alignment horizontal="left" vertical="center"/>
      <protection locked="0"/>
    </xf>
    <xf numFmtId="190" fontId="58" fillId="0" borderId="13" xfId="0" applyNumberFormat="1" applyFont="1" applyBorder="1" applyProtection="1">
      <alignment vertical="center"/>
      <protection locked="0"/>
    </xf>
    <xf numFmtId="38" fontId="22" fillId="0" borderId="0" xfId="0" applyNumberFormat="1" applyFont="1" applyProtection="1">
      <alignment vertical="center"/>
      <protection locked="0"/>
    </xf>
    <xf numFmtId="38" fontId="59" fillId="8" borderId="8" xfId="3" applyFont="1" applyFill="1" applyBorder="1" applyAlignment="1" applyProtection="1">
      <alignment horizontal="center" vertical="center" wrapText="1"/>
      <protection locked="0"/>
    </xf>
    <xf numFmtId="38" fontId="25" fillId="12" borderId="8" xfId="3" applyFont="1" applyFill="1" applyBorder="1" applyAlignment="1" applyProtection="1">
      <alignment horizontal="center" vertical="center" wrapText="1"/>
      <protection locked="0"/>
    </xf>
    <xf numFmtId="38" fontId="22" fillId="4" borderId="8" xfId="1" applyFont="1" applyFill="1" applyBorder="1" applyAlignment="1" applyProtection="1">
      <alignment vertical="center" wrapText="1"/>
      <protection locked="0"/>
    </xf>
    <xf numFmtId="0" fontId="57" fillId="0" borderId="0" xfId="0" applyFont="1" applyProtection="1">
      <alignment vertical="center"/>
      <protection locked="0"/>
    </xf>
    <xf numFmtId="38" fontId="22" fillId="16" borderId="8" xfId="3" applyFont="1" applyFill="1" applyBorder="1" applyProtection="1">
      <alignment vertical="center"/>
    </xf>
    <xf numFmtId="0" fontId="60" fillId="11" borderId="8" xfId="0" applyFont="1" applyFill="1" applyBorder="1" applyAlignment="1" applyProtection="1">
      <alignment horizontal="center" vertical="center" wrapText="1"/>
      <protection locked="0"/>
    </xf>
    <xf numFmtId="0" fontId="59" fillId="11" borderId="8" xfId="0" applyFont="1" applyFill="1" applyBorder="1" applyAlignment="1" applyProtection="1">
      <alignment horizontal="center" vertical="center" wrapText="1"/>
      <protection locked="0"/>
    </xf>
    <xf numFmtId="189" fontId="25" fillId="0" borderId="8" xfId="0" applyNumberFormat="1" applyFont="1" applyBorder="1" applyAlignment="1">
      <alignment vertical="center" shrinkToFit="1"/>
    </xf>
    <xf numFmtId="49" fontId="18" fillId="0" borderId="0" xfId="0" applyNumberFormat="1" applyFont="1" applyAlignment="1" applyProtection="1">
      <alignment vertical="top"/>
      <protection locked="0"/>
    </xf>
    <xf numFmtId="0" fontId="33" fillId="0" borderId="0" xfId="0" applyFont="1" applyProtection="1">
      <alignment vertical="center"/>
      <protection locked="0"/>
    </xf>
    <xf numFmtId="0" fontId="0" fillId="3" borderId="8" xfId="0" applyFill="1" applyBorder="1" applyProtection="1">
      <alignment vertical="center"/>
      <protection locked="0"/>
    </xf>
    <xf numFmtId="0" fontId="22" fillId="9" borderId="8" xfId="3" applyNumberFormat="1" applyFont="1" applyFill="1" applyBorder="1" applyAlignment="1" applyProtection="1">
      <alignment horizontal="right" vertical="center"/>
      <protection locked="0"/>
    </xf>
    <xf numFmtId="0" fontId="6" fillId="3" borderId="1" xfId="0" applyFont="1" applyFill="1" applyBorder="1" applyAlignment="1">
      <alignment horizontal="left" vertical="center"/>
    </xf>
    <xf numFmtId="0" fontId="6" fillId="3" borderId="2" xfId="0" applyFont="1" applyFill="1" applyBorder="1" applyAlignment="1">
      <alignment horizontal="left" vertical="center"/>
    </xf>
    <xf numFmtId="0" fontId="6" fillId="3" borderId="3" xfId="0" applyFont="1" applyFill="1" applyBorder="1" applyAlignment="1">
      <alignment horizontal="left" vertical="center"/>
    </xf>
    <xf numFmtId="0" fontId="0" fillId="5" borderId="8" xfId="0" applyFill="1" applyBorder="1" applyAlignment="1" applyProtection="1">
      <alignment vertical="center" shrinkToFit="1"/>
      <protection locked="0"/>
    </xf>
    <xf numFmtId="0" fontId="10" fillId="7" borderId="8" xfId="0" applyFont="1" applyFill="1" applyBorder="1" applyAlignment="1">
      <alignment horizontal="left" vertical="center"/>
    </xf>
    <xf numFmtId="0" fontId="0" fillId="4" borderId="8" xfId="0" applyFill="1" applyBorder="1" applyAlignment="1" applyProtection="1">
      <alignment horizontal="left" vertical="center" shrinkToFit="1"/>
      <protection locked="0"/>
    </xf>
    <xf numFmtId="0" fontId="2" fillId="6" borderId="8" xfId="0" applyFont="1" applyFill="1" applyBorder="1" applyAlignment="1">
      <alignment horizontal="center" vertical="center"/>
    </xf>
    <xf numFmtId="0" fontId="6" fillId="7" borderId="8" xfId="0" applyFont="1" applyFill="1" applyBorder="1" applyAlignment="1">
      <alignment horizontal="left" vertical="center"/>
    </xf>
    <xf numFmtId="179" fontId="0" fillId="4" borderId="8" xfId="0" applyNumberFormat="1" applyFill="1" applyBorder="1" applyAlignment="1" applyProtection="1">
      <alignment horizontal="left" vertical="center" shrinkToFit="1"/>
      <protection locked="0"/>
    </xf>
    <xf numFmtId="0" fontId="2" fillId="6" borderId="8" xfId="0" applyFont="1" applyFill="1" applyBorder="1" applyAlignment="1">
      <alignment horizontal="left" vertical="center"/>
    </xf>
    <xf numFmtId="0" fontId="13" fillId="6" borderId="8" xfId="0" applyFont="1" applyFill="1" applyBorder="1" applyAlignment="1">
      <alignment horizontal="left" vertical="center"/>
    </xf>
    <xf numFmtId="0" fontId="6" fillId="7" borderId="8" xfId="0" applyFont="1" applyFill="1" applyBorder="1" applyAlignment="1">
      <alignment horizontal="left" vertical="center" wrapText="1"/>
    </xf>
    <xf numFmtId="0" fontId="6" fillId="3" borderId="1" xfId="0" applyFont="1" applyFill="1" applyBorder="1" applyAlignment="1">
      <alignment horizontal="left" vertical="center" wrapText="1"/>
    </xf>
    <xf numFmtId="178" fontId="0" fillId="4" borderId="8" xfId="0" applyNumberFormat="1" applyFill="1" applyBorder="1" applyAlignment="1" applyProtection="1">
      <alignment horizontal="left" vertical="center" shrinkToFit="1"/>
      <protection locked="0"/>
    </xf>
    <xf numFmtId="177" fontId="0" fillId="4" borderId="8" xfId="0" applyNumberFormat="1" applyFill="1" applyBorder="1" applyAlignment="1" applyProtection="1">
      <alignment horizontal="left" vertical="center" shrinkToFit="1"/>
      <protection locked="0"/>
    </xf>
    <xf numFmtId="0" fontId="0" fillId="5" borderId="8" xfId="0" applyFill="1" applyBorder="1" applyAlignment="1" applyProtection="1">
      <alignment horizontal="center" vertical="center"/>
      <protection locked="0"/>
    </xf>
    <xf numFmtId="0" fontId="14" fillId="6" borderId="8" xfId="0" applyFont="1" applyFill="1" applyBorder="1" applyAlignment="1">
      <alignment horizontal="left" vertical="center" wrapText="1"/>
    </xf>
    <xf numFmtId="0" fontId="15" fillId="6" borderId="8" xfId="0" applyFont="1" applyFill="1" applyBorder="1" applyAlignment="1">
      <alignment horizontal="left" vertical="center"/>
    </xf>
    <xf numFmtId="49" fontId="0" fillId="4" borderId="1" xfId="0" applyNumberFormat="1" applyFill="1" applyBorder="1" applyAlignment="1" applyProtection="1">
      <alignment horizontal="center" vertical="center" shrinkToFit="1"/>
      <protection locked="0"/>
    </xf>
    <xf numFmtId="49" fontId="0" fillId="4" borderId="2" xfId="0" applyNumberFormat="1" applyFill="1" applyBorder="1" applyAlignment="1" applyProtection="1">
      <alignment horizontal="center" vertical="center" shrinkToFit="1"/>
      <protection locked="0"/>
    </xf>
    <xf numFmtId="49" fontId="0" fillId="4" borderId="3" xfId="0" applyNumberFormat="1" applyFill="1" applyBorder="1" applyAlignment="1" applyProtection="1">
      <alignment horizontal="center" vertical="center" shrinkToFit="1"/>
      <protection locked="0"/>
    </xf>
    <xf numFmtId="0" fontId="6" fillId="7" borderId="2" xfId="0" applyFont="1" applyFill="1" applyBorder="1" applyAlignment="1">
      <alignment horizontal="left" vertical="center"/>
    </xf>
    <xf numFmtId="0" fontId="6" fillId="7" borderId="3" xfId="0" applyFont="1" applyFill="1" applyBorder="1" applyAlignment="1">
      <alignment horizontal="left" vertical="center"/>
    </xf>
    <xf numFmtId="0" fontId="12" fillId="4" borderId="12" xfId="2" applyFill="1" applyBorder="1" applyAlignment="1" applyProtection="1">
      <alignment horizontal="left" vertical="center" shrinkToFit="1"/>
      <protection locked="0"/>
    </xf>
    <xf numFmtId="0" fontId="0" fillId="4" borderId="12" xfId="0" applyFill="1" applyBorder="1" applyAlignment="1" applyProtection="1">
      <alignment horizontal="left" vertical="center" shrinkToFit="1"/>
      <protection locked="0"/>
    </xf>
    <xf numFmtId="0" fontId="6" fillId="7" borderId="1" xfId="0" applyFont="1" applyFill="1" applyBorder="1" applyAlignment="1">
      <alignment horizontal="left" vertical="center"/>
    </xf>
    <xf numFmtId="0" fontId="6" fillId="7" borderId="6" xfId="0" applyFont="1" applyFill="1" applyBorder="1" applyAlignment="1">
      <alignment horizontal="left" vertical="center" wrapText="1"/>
    </xf>
    <xf numFmtId="0" fontId="6" fillId="7" borderId="4" xfId="0" applyFont="1" applyFill="1" applyBorder="1" applyAlignment="1">
      <alignment horizontal="left" vertical="center" wrapText="1"/>
    </xf>
    <xf numFmtId="0" fontId="6" fillId="7" borderId="7" xfId="0" applyFont="1" applyFill="1" applyBorder="1" applyAlignment="1">
      <alignment horizontal="left" vertical="center" wrapText="1"/>
    </xf>
    <xf numFmtId="0" fontId="6" fillId="7" borderId="9" xfId="0" applyFont="1" applyFill="1" applyBorder="1" applyAlignment="1">
      <alignment horizontal="left" vertical="center" wrapText="1"/>
    </xf>
    <xf numFmtId="0" fontId="6" fillId="7" borderId="5" xfId="0" applyFont="1" applyFill="1" applyBorder="1" applyAlignment="1">
      <alignment horizontal="left" vertical="center" wrapText="1"/>
    </xf>
    <xf numFmtId="0" fontId="6" fillId="7" borderId="10" xfId="0" applyFont="1" applyFill="1" applyBorder="1" applyAlignment="1">
      <alignment horizontal="left" vertical="center" wrapText="1"/>
    </xf>
    <xf numFmtId="0" fontId="0" fillId="4" borderId="11" xfId="0" applyFill="1" applyBorder="1" applyAlignment="1" applyProtection="1">
      <alignment horizontal="left" vertical="center" shrinkToFit="1"/>
      <protection locked="0"/>
    </xf>
    <xf numFmtId="0" fontId="11" fillId="3" borderId="9"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1" fillId="3" borderId="10" xfId="0" applyFont="1" applyFill="1" applyBorder="1" applyAlignment="1">
      <alignment horizontal="left" vertical="center" wrapText="1"/>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4" borderId="1" xfId="0" applyFill="1" applyBorder="1" applyAlignment="1" applyProtection="1">
      <alignment horizontal="left" vertical="center" wrapText="1"/>
      <protection locked="0" hidden="1"/>
    </xf>
    <xf numFmtId="0" fontId="0" fillId="4" borderId="2" xfId="0" applyFill="1" applyBorder="1" applyAlignment="1" applyProtection="1">
      <alignment horizontal="left" vertical="center" wrapText="1"/>
      <protection locked="0" hidden="1"/>
    </xf>
    <xf numFmtId="0" fontId="0" fillId="4" borderId="3" xfId="0" applyFill="1" applyBorder="1" applyAlignment="1" applyProtection="1">
      <alignment horizontal="left" vertical="center" wrapText="1"/>
      <protection locked="0" hidden="1"/>
    </xf>
    <xf numFmtId="0" fontId="0" fillId="4" borderId="1" xfId="0" applyFill="1" applyBorder="1" applyAlignment="1" applyProtection="1">
      <alignment horizontal="left" vertical="center" wrapText="1"/>
      <protection locked="0"/>
    </xf>
    <xf numFmtId="0" fontId="0" fillId="4" borderId="2" xfId="0" applyFill="1" applyBorder="1" applyAlignment="1" applyProtection="1">
      <alignment horizontal="left" vertical="center" wrapText="1"/>
      <protection locked="0"/>
    </xf>
    <xf numFmtId="0" fontId="0" fillId="4" borderId="3" xfId="0" applyFill="1" applyBorder="1" applyAlignment="1" applyProtection="1">
      <alignment horizontal="left" vertical="center" wrapText="1"/>
      <protection locked="0"/>
    </xf>
    <xf numFmtId="177" fontId="6" fillId="4" borderId="1" xfId="0" applyNumberFormat="1" applyFont="1" applyFill="1" applyBorder="1" applyAlignment="1" applyProtection="1">
      <alignment horizontal="center" vertical="center" shrinkToFit="1"/>
      <protection locked="0" hidden="1"/>
    </xf>
    <xf numFmtId="177" fontId="6" fillId="4" borderId="2" xfId="0" applyNumberFormat="1" applyFont="1" applyFill="1" applyBorder="1" applyAlignment="1" applyProtection="1">
      <alignment horizontal="center" vertical="center" shrinkToFit="1"/>
      <protection locked="0" hidden="1"/>
    </xf>
    <xf numFmtId="178" fontId="6" fillId="4" borderId="2" xfId="0" applyNumberFormat="1" applyFont="1" applyFill="1" applyBorder="1" applyAlignment="1" applyProtection="1">
      <alignment horizontal="center" vertical="center" shrinkToFit="1"/>
      <protection locked="0" hidden="1"/>
    </xf>
    <xf numFmtId="178" fontId="6" fillId="4" borderId="3" xfId="0" applyNumberFormat="1" applyFont="1" applyFill="1" applyBorder="1" applyAlignment="1" applyProtection="1">
      <alignment horizontal="center" vertical="center" shrinkToFit="1"/>
      <protection locked="0" hidden="1"/>
    </xf>
    <xf numFmtId="0" fontId="6" fillId="6" borderId="1" xfId="0" applyFont="1" applyFill="1" applyBorder="1" applyAlignment="1">
      <alignment horizontal="center" vertical="center"/>
    </xf>
    <xf numFmtId="0" fontId="6" fillId="6" borderId="2" xfId="0" applyFont="1" applyFill="1" applyBorder="1" applyAlignment="1">
      <alignment horizontal="center" vertical="center"/>
    </xf>
    <xf numFmtId="0" fontId="6" fillId="6" borderId="3" xfId="0" applyFont="1" applyFill="1" applyBorder="1" applyAlignment="1">
      <alignment horizontal="center" vertical="center"/>
    </xf>
    <xf numFmtId="0" fontId="0" fillId="4" borderId="1" xfId="0" applyFill="1" applyBorder="1" applyAlignment="1" applyProtection="1">
      <alignment horizontal="left" vertical="center" shrinkToFit="1"/>
      <protection locked="0"/>
    </xf>
    <xf numFmtId="0" fontId="0" fillId="4" borderId="2" xfId="0" applyFill="1" applyBorder="1" applyAlignment="1" applyProtection="1">
      <alignment horizontal="left" vertical="center" shrinkToFit="1"/>
      <protection locked="0"/>
    </xf>
    <xf numFmtId="0" fontId="0" fillId="4" borderId="3" xfId="0" applyFill="1" applyBorder="1" applyAlignment="1" applyProtection="1">
      <alignment horizontal="left" vertical="center" shrinkToFit="1"/>
      <protection locked="0"/>
    </xf>
    <xf numFmtId="0" fontId="0" fillId="3" borderId="9" xfId="0" applyFill="1" applyBorder="1" applyAlignment="1">
      <alignment horizontal="center" vertical="center"/>
    </xf>
    <xf numFmtId="0" fontId="0" fillId="3" borderId="5" xfId="0" applyFill="1" applyBorder="1" applyAlignment="1">
      <alignment horizontal="center" vertical="center"/>
    </xf>
    <xf numFmtId="0" fontId="0" fillId="3" borderId="10" xfId="0" applyFill="1" applyBorder="1" applyAlignment="1">
      <alignment horizontal="center" vertical="center"/>
    </xf>
    <xf numFmtId="177" fontId="6" fillId="4" borderId="9" xfId="0" applyNumberFormat="1" applyFont="1" applyFill="1" applyBorder="1" applyAlignment="1" applyProtection="1">
      <alignment horizontal="center" vertical="center" shrinkToFit="1"/>
      <protection locked="0"/>
    </xf>
    <xf numFmtId="177" fontId="6" fillId="4" borderId="5" xfId="0" applyNumberFormat="1" applyFont="1" applyFill="1" applyBorder="1" applyAlignment="1" applyProtection="1">
      <alignment horizontal="center" vertical="center" shrinkToFit="1"/>
      <protection locked="0"/>
    </xf>
    <xf numFmtId="178" fontId="6" fillId="4" borderId="5" xfId="0" applyNumberFormat="1" applyFont="1" applyFill="1" applyBorder="1" applyAlignment="1" applyProtection="1">
      <alignment horizontal="center" vertical="center" shrinkToFit="1"/>
      <protection locked="0"/>
    </xf>
    <xf numFmtId="178" fontId="6" fillId="4" borderId="10" xfId="0" applyNumberFormat="1" applyFont="1" applyFill="1" applyBorder="1" applyAlignment="1" applyProtection="1">
      <alignment horizontal="center" vertical="center" shrinkToFit="1"/>
      <protection locked="0"/>
    </xf>
    <xf numFmtId="38" fontId="0" fillId="4" borderId="1" xfId="1" applyFont="1" applyFill="1" applyBorder="1" applyAlignment="1" applyProtection="1">
      <alignment horizontal="center" vertical="center" shrinkToFit="1"/>
      <protection locked="0"/>
    </xf>
    <xf numFmtId="38" fontId="0" fillId="4" borderId="2" xfId="1" applyFont="1" applyFill="1" applyBorder="1" applyAlignment="1" applyProtection="1">
      <alignment horizontal="center" vertical="center" shrinkToFit="1"/>
      <protection locked="0"/>
    </xf>
    <xf numFmtId="38" fontId="0" fillId="4" borderId="3" xfId="1" applyFont="1" applyFill="1" applyBorder="1" applyAlignment="1" applyProtection="1">
      <alignment horizontal="center" vertical="center" shrinkToFit="1"/>
      <protection locked="0"/>
    </xf>
    <xf numFmtId="176" fontId="0" fillId="4" borderId="1" xfId="0" applyNumberFormat="1" applyFill="1" applyBorder="1" applyAlignment="1" applyProtection="1">
      <alignment horizontal="center" vertical="center" shrinkToFit="1"/>
      <protection locked="0"/>
    </xf>
    <xf numFmtId="176" fontId="0" fillId="4" borderId="2" xfId="0" applyNumberFormat="1" applyFill="1" applyBorder="1" applyAlignment="1" applyProtection="1">
      <alignment horizontal="center" vertical="center" shrinkToFit="1"/>
      <protection locked="0"/>
    </xf>
    <xf numFmtId="176" fontId="0" fillId="4" borderId="3" xfId="0" applyNumberFormat="1" applyFill="1" applyBorder="1" applyAlignment="1" applyProtection="1">
      <alignment horizontal="center" vertical="center" shrinkToFit="1"/>
      <protection locked="0"/>
    </xf>
    <xf numFmtId="0" fontId="10" fillId="7" borderId="1" xfId="0" applyFont="1" applyFill="1" applyBorder="1" applyAlignment="1">
      <alignment horizontal="left" vertical="center" wrapText="1"/>
    </xf>
    <xf numFmtId="0" fontId="2" fillId="6" borderId="1" xfId="0" applyFont="1" applyFill="1" applyBorder="1" applyAlignment="1">
      <alignment horizontal="center" vertical="center"/>
    </xf>
    <xf numFmtId="0" fontId="2" fillId="6" borderId="2" xfId="0" applyFont="1" applyFill="1" applyBorder="1" applyAlignment="1">
      <alignment horizontal="center" vertical="center"/>
    </xf>
    <xf numFmtId="0" fontId="2" fillId="6" borderId="3" xfId="0" applyFont="1" applyFill="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4" borderId="1" xfId="0" applyFill="1" applyBorder="1" applyAlignment="1" applyProtection="1">
      <alignment horizontal="center" vertical="center" shrinkToFit="1"/>
      <protection locked="0"/>
    </xf>
    <xf numFmtId="0" fontId="0" fillId="4" borderId="3" xfId="0" applyFill="1" applyBorder="1" applyAlignment="1" applyProtection="1">
      <alignment horizontal="center" vertical="center" shrinkToFit="1"/>
      <protection locked="0"/>
    </xf>
    <xf numFmtId="0" fontId="0" fillId="4" borderId="2" xfId="0" applyFill="1" applyBorder="1" applyAlignment="1" applyProtection="1">
      <alignment horizontal="center" vertical="center" shrinkToFit="1"/>
      <protection locked="0"/>
    </xf>
    <xf numFmtId="0" fontId="6" fillId="3" borderId="8" xfId="0" applyFont="1" applyFill="1" applyBorder="1" applyAlignment="1">
      <alignment horizontal="left" vertical="center"/>
    </xf>
    <xf numFmtId="0" fontId="54" fillId="0" borderId="8" xfId="0" applyFont="1" applyBorder="1" applyAlignment="1">
      <alignment horizontal="center" vertical="center" shrinkToFit="1"/>
    </xf>
    <xf numFmtId="0" fontId="0" fillId="4" borderId="8" xfId="0" applyFill="1" applyBorder="1" applyAlignment="1" applyProtection="1">
      <alignment horizontal="center" vertical="center" shrinkToFit="1"/>
      <protection locked="0"/>
    </xf>
    <xf numFmtId="0" fontId="0" fillId="5" borderId="1" xfId="0" applyFill="1" applyBorder="1" applyAlignment="1" applyProtection="1">
      <alignment horizontal="left" vertical="center" shrinkToFit="1"/>
      <protection locked="0"/>
    </xf>
    <xf numFmtId="0" fontId="0" fillId="5" borderId="2" xfId="0" applyFill="1" applyBorder="1" applyAlignment="1" applyProtection="1">
      <alignment horizontal="left" vertical="center" shrinkToFit="1"/>
      <protection locked="0"/>
    </xf>
    <xf numFmtId="0" fontId="0" fillId="5" borderId="3" xfId="0" applyFill="1" applyBorder="1" applyAlignment="1" applyProtection="1">
      <alignment horizontal="left" vertical="center" shrinkToFit="1"/>
      <protection locked="0"/>
    </xf>
    <xf numFmtId="0" fontId="0" fillId="0" borderId="8" xfId="0" applyBorder="1" applyAlignment="1" applyProtection="1">
      <alignment horizontal="left" vertical="center" shrinkToFit="1"/>
      <protection locked="0"/>
    </xf>
    <xf numFmtId="0" fontId="0" fillId="0" borderId="6" xfId="0" applyBorder="1" applyAlignment="1">
      <alignment horizontal="center" vertical="center"/>
    </xf>
    <xf numFmtId="0" fontId="0" fillId="0" borderId="4" xfId="0" applyBorder="1" applyAlignment="1">
      <alignment horizontal="center" vertical="center"/>
    </xf>
    <xf numFmtId="0" fontId="0" fillId="4" borderId="6" xfId="0" applyFill="1" applyBorder="1" applyAlignment="1" applyProtection="1">
      <alignment horizontal="center" vertical="center" shrinkToFit="1"/>
      <protection locked="0"/>
    </xf>
    <xf numFmtId="0" fontId="0" fillId="4" borderId="7" xfId="0" applyFill="1" applyBorder="1" applyAlignment="1" applyProtection="1">
      <alignment horizontal="center" vertical="center" shrinkToFit="1"/>
      <protection locked="0"/>
    </xf>
    <xf numFmtId="0" fontId="0" fillId="4" borderId="4" xfId="0" applyFill="1" applyBorder="1" applyAlignment="1" applyProtection="1">
      <alignment horizontal="center" vertical="center" shrinkToFit="1"/>
      <protection locked="0"/>
    </xf>
    <xf numFmtId="0" fontId="18" fillId="6" borderId="5" xfId="0" applyFont="1" applyFill="1" applyBorder="1" applyAlignment="1">
      <alignment vertical="center" shrinkToFit="1"/>
    </xf>
    <xf numFmtId="187" fontId="18" fillId="6" borderId="0" xfId="0" applyNumberFormat="1" applyFont="1" applyFill="1" applyAlignment="1">
      <alignment horizontal="left" vertical="center"/>
    </xf>
    <xf numFmtId="0" fontId="17" fillId="0" borderId="0" xfId="0" applyFont="1" applyAlignment="1" applyProtection="1">
      <alignment horizontal="center" vertical="center"/>
      <protection locked="0"/>
    </xf>
    <xf numFmtId="0" fontId="19" fillId="0" borderId="1" xfId="0" applyFont="1" applyBorder="1" applyAlignment="1" applyProtection="1">
      <alignment horizontal="center" vertical="center" wrapText="1"/>
      <protection locked="0"/>
    </xf>
    <xf numFmtId="0" fontId="19" fillId="0" borderId="3" xfId="0" applyFont="1" applyBorder="1" applyAlignment="1" applyProtection="1">
      <alignment horizontal="center" vertical="center" wrapText="1"/>
      <protection locked="0"/>
    </xf>
    <xf numFmtId="180" fontId="18" fillId="0" borderId="0" xfId="0" applyNumberFormat="1" applyFont="1" applyAlignment="1" applyProtection="1">
      <alignment horizontal="right" vertical="center" shrinkToFit="1"/>
      <protection locked="0"/>
    </xf>
    <xf numFmtId="0" fontId="19" fillId="3" borderId="6" xfId="0" applyFont="1" applyFill="1" applyBorder="1" applyAlignment="1" applyProtection="1">
      <alignment horizontal="center" vertical="center" wrapText="1"/>
      <protection locked="0"/>
    </xf>
    <xf numFmtId="0" fontId="19" fillId="3" borderId="7" xfId="0" applyFont="1" applyFill="1" applyBorder="1" applyAlignment="1" applyProtection="1">
      <alignment horizontal="center" vertical="center" wrapText="1"/>
      <protection locked="0"/>
    </xf>
    <xf numFmtId="0" fontId="19" fillId="3" borderId="9" xfId="0" applyFont="1" applyFill="1" applyBorder="1" applyAlignment="1" applyProtection="1">
      <alignment horizontal="center" vertical="center" wrapText="1"/>
      <protection locked="0"/>
    </xf>
    <xf numFmtId="0" fontId="19" fillId="3" borderId="10" xfId="0" applyFont="1" applyFill="1" applyBorder="1" applyAlignment="1" applyProtection="1">
      <alignment horizontal="center" vertical="center" wrapText="1"/>
      <protection locked="0"/>
    </xf>
    <xf numFmtId="0" fontId="51" fillId="3" borderId="4" xfId="0" applyFont="1" applyFill="1" applyBorder="1" applyAlignment="1" applyProtection="1">
      <alignment horizontal="center" vertical="center" wrapText="1"/>
      <protection locked="0"/>
    </xf>
    <xf numFmtId="0" fontId="51" fillId="3" borderId="5" xfId="0" applyFont="1" applyFill="1" applyBorder="1" applyAlignment="1" applyProtection="1">
      <alignment horizontal="center" vertical="center" wrapText="1"/>
      <protection locked="0"/>
    </xf>
    <xf numFmtId="0" fontId="51" fillId="3" borderId="4" xfId="0" applyFont="1" applyFill="1" applyBorder="1" applyAlignment="1" applyProtection="1">
      <alignment horizontal="center" vertical="top" wrapText="1"/>
      <protection locked="0"/>
    </xf>
    <xf numFmtId="0" fontId="51" fillId="3" borderId="5" xfId="0" applyFont="1" applyFill="1" applyBorder="1" applyAlignment="1" applyProtection="1">
      <alignment horizontal="center" vertical="top" wrapText="1"/>
      <protection locked="0"/>
    </xf>
    <xf numFmtId="0" fontId="47" fillId="0" borderId="0" xfId="0" applyFont="1" applyAlignment="1" applyProtection="1">
      <alignment wrapText="1"/>
      <protection locked="0"/>
    </xf>
    <xf numFmtId="0" fontId="47" fillId="0" borderId="0" xfId="0" applyFont="1" applyAlignment="1" applyProtection="1">
      <alignment vertical="center" wrapText="1"/>
      <protection locked="0"/>
    </xf>
    <xf numFmtId="0" fontId="47" fillId="0" borderId="4" xfId="0" applyFont="1" applyBorder="1" applyAlignment="1" applyProtection="1">
      <alignment wrapText="1"/>
      <protection locked="0"/>
    </xf>
    <xf numFmtId="0" fontId="19" fillId="3" borderId="11" xfId="0" applyFont="1" applyFill="1" applyBorder="1" applyAlignment="1" applyProtection="1">
      <alignment horizontal="center" vertical="center" wrapText="1"/>
      <protection locked="0"/>
    </xf>
    <xf numFmtId="0" fontId="19" fillId="3" borderId="12" xfId="0" applyFont="1" applyFill="1" applyBorder="1" applyAlignment="1" applyProtection="1">
      <alignment horizontal="center" vertical="center" wrapText="1"/>
      <protection locked="0"/>
    </xf>
    <xf numFmtId="0" fontId="29" fillId="3" borderId="11" xfId="0" applyFont="1" applyFill="1" applyBorder="1" applyAlignment="1" applyProtection="1">
      <alignment horizontal="center" vertical="center" wrapText="1"/>
      <protection locked="0"/>
    </xf>
    <xf numFmtId="0" fontId="29" fillId="3" borderId="12" xfId="0" applyFont="1" applyFill="1" applyBorder="1" applyAlignment="1" applyProtection="1">
      <alignment horizontal="center" vertical="center" wrapText="1"/>
      <protection locked="0"/>
    </xf>
    <xf numFmtId="0" fontId="19" fillId="3" borderId="11" xfId="0" applyFont="1" applyFill="1" applyBorder="1" applyAlignment="1" applyProtection="1">
      <alignment vertical="center" wrapText="1"/>
      <protection locked="0"/>
    </xf>
    <xf numFmtId="0" fontId="19" fillId="3" borderId="12" xfId="0" applyFont="1" applyFill="1" applyBorder="1" applyAlignment="1" applyProtection="1">
      <alignment vertical="center" wrapText="1"/>
      <protection locked="0"/>
    </xf>
    <xf numFmtId="0" fontId="19" fillId="3" borderId="6" xfId="0" applyFont="1" applyFill="1" applyBorder="1" applyAlignment="1" applyProtection="1">
      <alignment vertical="center" wrapText="1"/>
      <protection locked="0"/>
    </xf>
    <xf numFmtId="0" fontId="19" fillId="3" borderId="9" xfId="0" applyFont="1" applyFill="1" applyBorder="1" applyAlignment="1" applyProtection="1">
      <alignment vertical="center" wrapText="1"/>
      <protection locked="0"/>
    </xf>
    <xf numFmtId="0" fontId="49" fillId="12" borderId="11" xfId="0" applyFont="1" applyFill="1" applyBorder="1" applyAlignment="1" applyProtection="1">
      <alignment horizontal="left" vertical="center" wrapText="1"/>
      <protection locked="0"/>
    </xf>
    <xf numFmtId="0" fontId="22" fillId="12" borderId="14" xfId="0" applyFont="1" applyFill="1" applyBorder="1" applyAlignment="1" applyProtection="1">
      <alignment horizontal="left" vertical="center" wrapText="1"/>
      <protection locked="0"/>
    </xf>
    <xf numFmtId="0" fontId="22" fillId="8" borderId="1" xfId="0" applyFont="1" applyFill="1" applyBorder="1" applyAlignment="1" applyProtection="1">
      <alignment horizontal="center" vertical="center" wrapText="1"/>
      <protection locked="0"/>
    </xf>
    <xf numFmtId="0" fontId="22" fillId="8" borderId="2" xfId="0" applyFont="1" applyFill="1" applyBorder="1" applyAlignment="1" applyProtection="1">
      <alignment horizontal="center" vertical="center" wrapText="1"/>
      <protection locked="0"/>
    </xf>
    <xf numFmtId="0" fontId="22" fillId="8" borderId="11" xfId="0" applyFont="1" applyFill="1" applyBorder="1" applyAlignment="1" applyProtection="1">
      <alignment horizontal="center" vertical="center" wrapText="1"/>
      <protection locked="0"/>
    </xf>
    <xf numFmtId="0" fontId="22" fillId="8" borderId="12" xfId="0" applyFont="1" applyFill="1" applyBorder="1" applyAlignment="1" applyProtection="1">
      <alignment horizontal="center" vertical="center" wrapText="1"/>
      <protection locked="0"/>
    </xf>
    <xf numFmtId="0" fontId="23" fillId="6" borderId="5" xfId="0" applyFont="1" applyFill="1" applyBorder="1" applyAlignment="1" applyProtection="1">
      <alignment horizontal="left" vertical="center" shrinkToFit="1"/>
      <protection locked="0"/>
    </xf>
    <xf numFmtId="0" fontId="22" fillId="8" borderId="14" xfId="0" applyFont="1" applyFill="1" applyBorder="1" applyAlignment="1" applyProtection="1">
      <alignment horizontal="center" vertical="center" wrapText="1"/>
      <protection locked="0"/>
    </xf>
    <xf numFmtId="0" fontId="22" fillId="8" borderId="3" xfId="0" applyFont="1" applyFill="1" applyBorder="1" applyAlignment="1" applyProtection="1">
      <alignment horizontal="center" vertical="center" wrapText="1"/>
      <protection locked="0"/>
    </xf>
    <xf numFmtId="49" fontId="22" fillId="8" borderId="11" xfId="0" applyNumberFormat="1" applyFont="1" applyFill="1" applyBorder="1" applyAlignment="1" applyProtection="1">
      <alignment horizontal="center" vertical="center" wrapText="1"/>
      <protection locked="0"/>
    </xf>
    <xf numFmtId="49" fontId="22" fillId="8" borderId="14" xfId="0" applyNumberFormat="1" applyFont="1" applyFill="1" applyBorder="1" applyAlignment="1" applyProtection="1">
      <alignment horizontal="center" vertical="center"/>
      <protection locked="0"/>
    </xf>
    <xf numFmtId="0" fontId="30" fillId="0" borderId="0" xfId="0" applyFont="1" applyAlignment="1" applyProtection="1">
      <alignment horizontal="center" vertical="center"/>
      <protection locked="0"/>
    </xf>
    <xf numFmtId="0" fontId="30" fillId="0" borderId="0" xfId="0" applyFont="1" applyProtection="1">
      <alignment vertical="center"/>
      <protection locked="0"/>
    </xf>
    <xf numFmtId="0" fontId="17" fillId="6" borderId="0" xfId="0" applyFont="1" applyFill="1" applyAlignment="1" applyProtection="1">
      <alignment horizontal="left" vertical="center" shrinkToFit="1"/>
      <protection locked="0"/>
    </xf>
    <xf numFmtId="0" fontId="18" fillId="4" borderId="8" xfId="0" applyFont="1" applyFill="1" applyBorder="1" applyAlignment="1">
      <alignment horizontal="center" vertical="center"/>
      <extLst>
        <ext xmlns:xfpb="http://schemas.microsoft.com/office/spreadsheetml/2022/featurepropertybag" uri="{C7286773-470A-42A8-94C5-96B5CB345126}">
          <xfpb:xfComplement i="0"/>
        </ext>
      </extLst>
    </xf>
    <xf numFmtId="0" fontId="47" fillId="0" borderId="1" xfId="0" applyFont="1" applyBorder="1" applyAlignment="1">
      <alignment horizontal="left" vertical="center" wrapText="1"/>
    </xf>
    <xf numFmtId="0" fontId="47" fillId="0" borderId="2" xfId="0" applyFont="1" applyBorder="1" applyAlignment="1">
      <alignment horizontal="left" vertical="center" wrapText="1"/>
    </xf>
    <xf numFmtId="0" fontId="47" fillId="0" borderId="9" xfId="0" applyFont="1" applyBorder="1" applyAlignment="1">
      <alignment horizontal="left" vertical="top"/>
    </xf>
    <xf numFmtId="0" fontId="47" fillId="0" borderId="5" xfId="0" applyFont="1" applyBorder="1" applyAlignment="1">
      <alignment horizontal="left" vertical="top"/>
    </xf>
    <xf numFmtId="0" fontId="47" fillId="0" borderId="10" xfId="0" applyFont="1" applyBorder="1" applyAlignment="1">
      <alignment horizontal="left" vertical="top"/>
    </xf>
    <xf numFmtId="0" fontId="47" fillId="0" borderId="1" xfId="0" applyFont="1" applyBorder="1" applyAlignment="1">
      <alignment vertical="top"/>
    </xf>
    <xf numFmtId="0" fontId="47" fillId="0" borderId="2" xfId="0" applyFont="1" applyBorder="1" applyAlignment="1">
      <alignment vertical="top"/>
    </xf>
    <xf numFmtId="0" fontId="47" fillId="0" borderId="3" xfId="0" applyFont="1" applyBorder="1" applyAlignment="1">
      <alignment vertical="top"/>
    </xf>
    <xf numFmtId="0" fontId="31" fillId="11" borderId="8" xfId="0" applyFont="1" applyFill="1" applyBorder="1" applyAlignment="1">
      <alignment horizontal="center" vertical="center"/>
    </xf>
    <xf numFmtId="0" fontId="47" fillId="0" borderId="16" xfId="0" applyFont="1" applyBorder="1" applyAlignment="1">
      <alignment vertical="center" wrapText="1"/>
    </xf>
    <xf numFmtId="0" fontId="47" fillId="0" borderId="17" xfId="0" applyFont="1" applyBorder="1" applyAlignment="1">
      <alignment vertical="center" wrapText="1"/>
    </xf>
    <xf numFmtId="0" fontId="47" fillId="0" borderId="19" xfId="0" applyFont="1" applyBorder="1" applyAlignment="1">
      <alignment vertical="center" wrapText="1"/>
    </xf>
    <xf numFmtId="0" fontId="47" fillId="0" borderId="20" xfId="0" applyFont="1" applyBorder="1" applyAlignment="1">
      <alignment vertical="center" wrapText="1"/>
    </xf>
    <xf numFmtId="0" fontId="47" fillId="0" borderId="1" xfId="0" applyFont="1" applyBorder="1" applyAlignment="1">
      <alignment vertical="center" wrapText="1"/>
    </xf>
    <xf numFmtId="0" fontId="47" fillId="0" borderId="2" xfId="0" applyFont="1" applyBorder="1" applyAlignment="1">
      <alignment vertical="center" wrapText="1"/>
    </xf>
    <xf numFmtId="0" fontId="47" fillId="0" borderId="16" xfId="0" applyFont="1" applyBorder="1" applyAlignment="1">
      <alignment vertical="top"/>
    </xf>
    <xf numFmtId="0" fontId="47" fillId="0" borderId="17" xfId="0" applyFont="1" applyBorder="1" applyAlignment="1">
      <alignment vertical="top"/>
    </xf>
    <xf numFmtId="0" fontId="47" fillId="0" borderId="18" xfId="0" applyFont="1" applyBorder="1" applyAlignment="1">
      <alignment vertical="top"/>
    </xf>
    <xf numFmtId="0" fontId="47" fillId="0" borderId="19" xfId="0" applyFont="1" applyBorder="1" applyAlignment="1">
      <alignment vertical="top"/>
    </xf>
    <xf numFmtId="0" fontId="47" fillId="0" borderId="20" xfId="0" applyFont="1" applyBorder="1" applyAlignment="1">
      <alignment vertical="top"/>
    </xf>
    <xf numFmtId="0" fontId="47" fillId="0" borderId="21" xfId="0" applyFont="1" applyBorder="1" applyAlignment="1">
      <alignment vertical="top"/>
    </xf>
    <xf numFmtId="0" fontId="47" fillId="0" borderId="22" xfId="0" applyFont="1" applyBorder="1" applyAlignment="1">
      <alignment vertical="top"/>
    </xf>
    <xf numFmtId="0" fontId="47" fillId="0" borderId="23" xfId="0" applyFont="1" applyBorder="1" applyAlignment="1">
      <alignment vertical="top"/>
    </xf>
    <xf numFmtId="0" fontId="47" fillId="0" borderId="24" xfId="0" applyFont="1" applyBorder="1" applyAlignment="1">
      <alignment vertical="top"/>
    </xf>
    <xf numFmtId="0" fontId="47" fillId="0" borderId="1" xfId="0" applyFont="1" applyBorder="1" applyAlignment="1">
      <alignment horizontal="left" vertical="top" wrapText="1"/>
    </xf>
    <xf numFmtId="0" fontId="47" fillId="0" borderId="2" xfId="0" applyFont="1" applyBorder="1" applyAlignment="1">
      <alignment horizontal="left" vertical="top" wrapText="1"/>
    </xf>
    <xf numFmtId="0" fontId="47" fillId="0" borderId="3" xfId="0" applyFont="1" applyBorder="1" applyAlignment="1">
      <alignment horizontal="left" vertical="top" wrapText="1"/>
    </xf>
    <xf numFmtId="0" fontId="47" fillId="0" borderId="22" xfId="0" applyFont="1" applyBorder="1" applyAlignment="1">
      <alignment vertical="center" wrapText="1"/>
    </xf>
    <xf numFmtId="0" fontId="47" fillId="0" borderId="23" xfId="0" applyFont="1" applyBorder="1" applyAlignment="1">
      <alignment vertical="center" wrapText="1"/>
    </xf>
    <xf numFmtId="0" fontId="47" fillId="0" borderId="6" xfId="0" applyFont="1" applyBorder="1" applyAlignment="1">
      <alignment vertical="top" wrapText="1"/>
    </xf>
    <xf numFmtId="0" fontId="47" fillId="0" borderId="4" xfId="0" applyFont="1" applyBorder="1" applyAlignment="1">
      <alignment vertical="top" wrapText="1"/>
    </xf>
    <xf numFmtId="0" fontId="47" fillId="0" borderId="9" xfId="0" applyFont="1" applyBorder="1" applyAlignment="1">
      <alignment vertical="top" wrapText="1"/>
    </xf>
    <xf numFmtId="0" fontId="47" fillId="0" borderId="5" xfId="0" applyFont="1" applyBorder="1" applyAlignment="1">
      <alignment vertical="top" wrapText="1"/>
    </xf>
    <xf numFmtId="0" fontId="47" fillId="0" borderId="6" xfId="0" applyFont="1" applyBorder="1" applyAlignment="1">
      <alignment horizontal="left" vertical="top"/>
    </xf>
    <xf numFmtId="0" fontId="47" fillId="0" borderId="4" xfId="0" applyFont="1" applyBorder="1" applyAlignment="1">
      <alignment horizontal="left" vertical="top"/>
    </xf>
    <xf numFmtId="0" fontId="47" fillId="0" borderId="7" xfId="0" applyFont="1" applyBorder="1" applyAlignment="1">
      <alignment horizontal="left" vertical="top"/>
    </xf>
    <xf numFmtId="0" fontId="18" fillId="4" borderId="8" xfId="0" applyFont="1" applyFill="1" applyBorder="1">
      <alignment vertical="center"/>
      <extLst>
        <ext xmlns:xfpb="http://schemas.microsoft.com/office/spreadsheetml/2022/featurepropertybag" uri="{C7286773-470A-42A8-94C5-96B5CB345126}">
          <xfpb:xfComplement i="0"/>
        </ext>
      </extLst>
    </xf>
    <xf numFmtId="0" fontId="17" fillId="0" borderId="0" xfId="0" applyFont="1" applyAlignment="1">
      <alignment horizontal="center" vertical="center"/>
    </xf>
    <xf numFmtId="0" fontId="18" fillId="6" borderId="5" xfId="0" applyFont="1" applyFill="1" applyBorder="1" applyAlignment="1">
      <alignment horizontal="right" shrinkToFit="1"/>
    </xf>
    <xf numFmtId="0" fontId="18" fillId="6" borderId="5" xfId="0" applyFont="1" applyFill="1" applyBorder="1" applyAlignment="1">
      <alignment horizontal="left" vertical="center" shrinkToFit="1"/>
    </xf>
    <xf numFmtId="0" fontId="18" fillId="0" borderId="0" xfId="0" applyFont="1" applyAlignment="1">
      <alignment horizontal="left" vertical="center" wrapText="1"/>
    </xf>
    <xf numFmtId="0" fontId="18" fillId="0" borderId="0" xfId="0" applyFont="1" applyAlignment="1" applyProtection="1">
      <alignment horizontal="left" vertical="center" wrapText="1"/>
      <protection locked="0"/>
    </xf>
    <xf numFmtId="0" fontId="18" fillId="0" borderId="1"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8" fillId="0" borderId="3" xfId="0" applyFont="1" applyBorder="1" applyAlignment="1" applyProtection="1">
      <alignment horizontal="center" vertical="center"/>
      <protection locked="0"/>
    </xf>
    <xf numFmtId="186" fontId="18" fillId="0" borderId="1" xfId="0" applyNumberFormat="1" applyFont="1" applyBorder="1" applyAlignment="1">
      <alignment horizontal="center" vertical="center" shrinkToFit="1"/>
    </xf>
    <xf numFmtId="186" fontId="18" fillId="0" borderId="2" xfId="0" applyNumberFormat="1" applyFont="1" applyBorder="1" applyAlignment="1">
      <alignment horizontal="center" vertical="center" shrinkToFit="1"/>
    </xf>
    <xf numFmtId="186" fontId="18" fillId="0" borderId="3" xfId="0" applyNumberFormat="1" applyFont="1" applyBorder="1" applyAlignment="1">
      <alignment horizontal="center" vertical="center" shrinkToFit="1"/>
    </xf>
    <xf numFmtId="0" fontId="18" fillId="0" borderId="1" xfId="0" applyFont="1" applyBorder="1" applyAlignment="1">
      <alignment horizontal="left" vertical="center" shrinkToFit="1"/>
    </xf>
    <xf numFmtId="0" fontId="18" fillId="0" borderId="2" xfId="0" applyFont="1" applyBorder="1" applyAlignment="1">
      <alignment horizontal="left" vertical="center" shrinkToFit="1"/>
    </xf>
    <xf numFmtId="0" fontId="18" fillId="0" borderId="3" xfId="0" applyFont="1" applyBorder="1" applyAlignment="1">
      <alignment horizontal="left" vertical="center" shrinkToFit="1"/>
    </xf>
    <xf numFmtId="0" fontId="18" fillId="0" borderId="0" xfId="0" applyFont="1" applyAlignment="1" applyProtection="1">
      <alignment horizontal="center" vertical="center"/>
      <protection locked="0"/>
    </xf>
    <xf numFmtId="0" fontId="47" fillId="0" borderId="0" xfId="0" applyFont="1" applyAlignment="1" applyProtection="1">
      <alignment horizontal="left" vertical="center" wrapText="1"/>
      <protection locked="0"/>
    </xf>
    <xf numFmtId="0" fontId="48" fillId="0" borderId="0" xfId="0" applyFont="1" applyAlignment="1" applyProtection="1">
      <alignment horizontal="left" vertical="center" wrapText="1"/>
      <protection locked="0"/>
    </xf>
    <xf numFmtId="182" fontId="18" fillId="0" borderId="0" xfId="0" applyNumberFormat="1" applyFont="1" applyAlignment="1">
      <alignment horizontal="right" vertical="center" shrinkToFit="1"/>
    </xf>
    <xf numFmtId="0" fontId="47" fillId="0" borderId="0" xfId="0" applyFont="1" applyAlignment="1" applyProtection="1">
      <alignment horizontal="left" vertical="top" wrapText="1"/>
      <protection locked="0"/>
    </xf>
    <xf numFmtId="0" fontId="53" fillId="0" borderId="0" xfId="0" applyFont="1" applyAlignment="1" applyProtection="1">
      <alignment horizontal="left" vertical="center" wrapText="1"/>
      <protection locked="0"/>
    </xf>
    <xf numFmtId="0" fontId="18" fillId="0" borderId="5" xfId="0" applyFont="1" applyBorder="1" applyAlignment="1">
      <alignment horizontal="left" vertical="center" shrinkToFit="1"/>
    </xf>
    <xf numFmtId="0" fontId="18" fillId="0" borderId="0" xfId="0" applyFont="1" applyAlignment="1">
      <alignment horizontal="right" vertical="center" shrinkToFit="1"/>
    </xf>
    <xf numFmtId="0" fontId="18" fillId="0" borderId="5" xfId="0" applyFont="1" applyBorder="1" applyAlignment="1">
      <alignment horizontal="left" vertical="center" wrapText="1"/>
    </xf>
    <xf numFmtId="0" fontId="20" fillId="3" borderId="4" xfId="0" applyFont="1" applyFill="1" applyBorder="1" applyAlignment="1" applyProtection="1">
      <alignment horizontal="center" vertical="center" wrapText="1"/>
      <protection locked="0"/>
    </xf>
    <xf numFmtId="0" fontId="20" fillId="3" borderId="5" xfId="0" applyFont="1" applyFill="1" applyBorder="1" applyAlignment="1" applyProtection="1">
      <alignment horizontal="center" vertical="center" wrapText="1"/>
      <protection locked="0"/>
    </xf>
    <xf numFmtId="0" fontId="47" fillId="0" borderId="24" xfId="0" applyFont="1" applyBorder="1" applyAlignment="1">
      <alignment vertical="center" wrapText="1"/>
    </xf>
    <xf numFmtId="0" fontId="47" fillId="0" borderId="3" xfId="0" applyFont="1" applyBorder="1" applyAlignment="1">
      <alignment horizontal="left" vertical="center" wrapText="1"/>
    </xf>
    <xf numFmtId="0" fontId="47" fillId="0" borderId="18" xfId="0" applyFont="1" applyBorder="1" applyAlignment="1">
      <alignment vertical="center" wrapText="1"/>
    </xf>
    <xf numFmtId="0" fontId="47" fillId="0" borderId="21" xfId="0" applyFont="1" applyBorder="1" applyAlignment="1">
      <alignment vertical="center" wrapText="1"/>
    </xf>
    <xf numFmtId="0" fontId="47" fillId="0" borderId="3" xfId="0" applyFont="1" applyBorder="1" applyAlignment="1">
      <alignment vertical="center" wrapText="1"/>
    </xf>
    <xf numFmtId="0" fontId="56" fillId="11" borderId="5" xfId="0" applyFont="1" applyFill="1" applyBorder="1" applyAlignment="1">
      <alignment horizontal="center" vertical="center"/>
    </xf>
    <xf numFmtId="0" fontId="56" fillId="11" borderId="10" xfId="0" applyFont="1" applyFill="1" applyBorder="1" applyAlignment="1">
      <alignment horizontal="center" vertical="center"/>
    </xf>
    <xf numFmtId="0" fontId="47" fillId="0" borderId="7" xfId="0" applyFont="1" applyBorder="1" applyAlignment="1">
      <alignment vertical="top" wrapText="1"/>
    </xf>
    <xf numFmtId="0" fontId="47" fillId="0" borderId="10" xfId="0" applyFont="1" applyBorder="1" applyAlignment="1">
      <alignment vertical="top" wrapText="1"/>
    </xf>
    <xf numFmtId="0" fontId="47" fillId="0" borderId="0" xfId="0" applyFont="1" applyAlignment="1">
      <alignment horizontal="left" vertical="center" wrapText="1"/>
    </xf>
    <xf numFmtId="0" fontId="18" fillId="0" borderId="0" xfId="0" applyFont="1" applyAlignment="1" applyProtection="1">
      <alignment vertical="top"/>
      <protection locked="0"/>
    </xf>
    <xf numFmtId="0" fontId="18" fillId="0" borderId="0" xfId="0" applyFont="1" applyProtection="1">
      <alignment vertical="center"/>
      <protection locked="0"/>
    </xf>
    <xf numFmtId="0" fontId="47" fillId="0" borderId="0" xfId="0" applyFont="1" applyAlignment="1" applyProtection="1">
      <alignment vertical="top"/>
      <protection locked="0"/>
    </xf>
    <xf numFmtId="0" fontId="47" fillId="0" borderId="0" xfId="0" applyFont="1" applyAlignment="1" applyProtection="1">
      <alignment horizontal="center" vertical="center"/>
      <protection locked="0"/>
    </xf>
    <xf numFmtId="0" fontId="32" fillId="0" borderId="0" xfId="0" applyFont="1" applyAlignment="1" applyProtection="1">
      <alignment horizontal="left" vertical="center" wrapText="1"/>
      <protection locked="0"/>
    </xf>
    <xf numFmtId="0" fontId="18" fillId="0" borderId="0" xfId="0" applyFont="1" applyAlignment="1" applyProtection="1">
      <alignment horizontal="left" vertical="center"/>
      <protection locked="0"/>
    </xf>
    <xf numFmtId="182" fontId="18" fillId="17" borderId="0" xfId="0" applyNumberFormat="1" applyFont="1" applyFill="1" applyAlignment="1" applyProtection="1">
      <alignment horizontal="right" vertical="center" shrinkToFit="1"/>
      <protection locked="0"/>
    </xf>
    <xf numFmtId="0" fontId="18" fillId="0" borderId="0" xfId="0" applyFont="1" applyAlignment="1" applyProtection="1">
      <alignment vertical="top" wrapText="1"/>
      <protection locked="0"/>
    </xf>
    <xf numFmtId="0" fontId="47" fillId="0" borderId="0" xfId="0" applyFont="1" applyAlignment="1" applyProtection="1">
      <alignment vertical="top" wrapText="1"/>
      <protection locked="0"/>
    </xf>
    <xf numFmtId="0" fontId="36" fillId="0" borderId="0" xfId="4" applyFont="1" applyAlignment="1">
      <alignment horizontal="center" wrapText="1"/>
    </xf>
    <xf numFmtId="0" fontId="42" fillId="0" borderId="0" xfId="4" applyFont="1" applyAlignment="1">
      <alignment horizontal="left" vertical="center"/>
    </xf>
    <xf numFmtId="0" fontId="37" fillId="0" borderId="0" xfId="4" applyFont="1" applyAlignment="1">
      <alignment horizontal="center"/>
    </xf>
    <xf numFmtId="0" fontId="38" fillId="0" borderId="0" xfId="4" applyFont="1" applyAlignment="1">
      <alignment horizontal="center" vertical="center" wrapText="1"/>
    </xf>
    <xf numFmtId="0" fontId="38" fillId="0" borderId="0" xfId="4" applyFont="1" applyAlignment="1">
      <alignment horizontal="center" vertical="center"/>
    </xf>
    <xf numFmtId="0" fontId="39" fillId="0" borderId="5" xfId="4" applyFont="1" applyBorder="1" applyAlignment="1">
      <alignment horizontal="center"/>
    </xf>
    <xf numFmtId="185" fontId="38" fillId="17" borderId="5" xfId="4" applyNumberFormat="1" applyFont="1" applyFill="1" applyBorder="1" applyAlignment="1">
      <alignment horizontal="center"/>
    </xf>
    <xf numFmtId="0" fontId="36" fillId="0" borderId="0" xfId="4" applyFont="1" applyAlignment="1">
      <alignment horizontal="center" vertical="center"/>
    </xf>
    <xf numFmtId="0" fontId="43" fillId="0" borderId="0" xfId="4" applyFont="1" applyAlignment="1">
      <alignment horizontal="center" vertical="center" wrapText="1"/>
    </xf>
    <xf numFmtId="0" fontId="36" fillId="0" borderId="0" xfId="4" applyFont="1" applyAlignment="1">
      <alignment horizontal="center"/>
    </xf>
    <xf numFmtId="0" fontId="36" fillId="6" borderId="0" xfId="4" applyFont="1" applyFill="1" applyAlignment="1">
      <alignment horizontal="center"/>
    </xf>
    <xf numFmtId="0" fontId="36" fillId="0" borderId="6" xfId="4" applyFont="1" applyBorder="1" applyAlignment="1">
      <alignment horizontal="center" vertical="center"/>
    </xf>
    <xf numFmtId="0" fontId="36" fillId="0" borderId="4" xfId="4" applyFont="1" applyBorder="1" applyAlignment="1">
      <alignment horizontal="center" vertical="center"/>
    </xf>
    <xf numFmtId="0" fontId="36" fillId="0" borderId="7" xfId="4" applyFont="1" applyBorder="1" applyAlignment="1">
      <alignment horizontal="center" vertical="center"/>
    </xf>
    <xf numFmtId="0" fontId="36" fillId="0" borderId="25" xfId="4" applyFont="1" applyBorder="1" applyAlignment="1">
      <alignment horizontal="center" vertical="center"/>
    </xf>
    <xf numFmtId="0" fontId="36" fillId="0" borderId="15" xfId="4" applyFont="1" applyBorder="1" applyAlignment="1">
      <alignment horizontal="center" vertical="center"/>
    </xf>
    <xf numFmtId="0" fontId="36" fillId="0" borderId="9" xfId="4" applyFont="1" applyBorder="1" applyAlignment="1">
      <alignment horizontal="center" vertical="center"/>
    </xf>
    <xf numFmtId="0" fontId="36" fillId="0" borderId="5" xfId="4" applyFont="1" applyBorder="1" applyAlignment="1">
      <alignment horizontal="center" vertical="center"/>
    </xf>
    <xf numFmtId="0" fontId="36" fillId="0" borderId="10" xfId="4" applyFont="1" applyBorder="1" applyAlignment="1">
      <alignment horizontal="center" vertical="center"/>
    </xf>
    <xf numFmtId="0" fontId="36" fillId="0" borderId="0" xfId="4" applyFont="1" applyAlignment="1">
      <alignment horizontal="center" vertical="center" wrapText="1"/>
    </xf>
    <xf numFmtId="0" fontId="36" fillId="6" borderId="0" xfId="4" applyFont="1" applyFill="1" applyAlignment="1">
      <alignment horizontal="center" vertical="center"/>
    </xf>
    <xf numFmtId="0" fontId="36" fillId="0" borderId="0" xfId="4" applyFont="1" applyAlignment="1">
      <alignment horizontal="left"/>
    </xf>
    <xf numFmtId="0" fontId="39" fillId="0" borderId="6" xfId="4" applyFont="1" applyBorder="1" applyAlignment="1">
      <alignment horizontal="center" vertical="center" textRotation="255"/>
    </xf>
    <xf numFmtId="0" fontId="39" fillId="0" borderId="4" xfId="4" applyFont="1" applyBorder="1" applyAlignment="1">
      <alignment horizontal="center" vertical="center" textRotation="255"/>
    </xf>
    <xf numFmtId="0" fontId="39" fillId="0" borderId="25" xfId="4" applyFont="1" applyBorder="1" applyAlignment="1">
      <alignment horizontal="center" vertical="center" textRotation="255"/>
    </xf>
    <xf numFmtId="0" fontId="39" fillId="0" borderId="0" xfId="4" applyFont="1" applyAlignment="1">
      <alignment horizontal="center" vertical="center" textRotation="255"/>
    </xf>
    <xf numFmtId="0" fontId="39" fillId="0" borderId="9" xfId="4" applyFont="1" applyBorder="1" applyAlignment="1">
      <alignment horizontal="center" vertical="center" textRotation="255"/>
    </xf>
    <xf numFmtId="0" fontId="39" fillId="0" borderId="5" xfId="4" applyFont="1" applyBorder="1" applyAlignment="1">
      <alignment horizontal="center" vertical="center" textRotation="255"/>
    </xf>
    <xf numFmtId="0" fontId="36" fillId="0" borderId="6" xfId="4" applyFont="1" applyBorder="1" applyAlignment="1">
      <alignment horizontal="center" vertical="center" wrapText="1"/>
    </xf>
    <xf numFmtId="0" fontId="36" fillId="0" borderId="4" xfId="4" applyFont="1" applyBorder="1" applyAlignment="1">
      <alignment horizontal="center" vertical="center" wrapText="1"/>
    </xf>
    <xf numFmtId="0" fontId="36" fillId="0" borderId="25" xfId="4" applyFont="1" applyBorder="1" applyAlignment="1">
      <alignment horizontal="center" vertical="center" wrapText="1"/>
    </xf>
    <xf numFmtId="0" fontId="36" fillId="0" borderId="9" xfId="4" applyFont="1" applyBorder="1" applyAlignment="1">
      <alignment horizontal="center" vertical="center" wrapText="1"/>
    </xf>
    <xf numFmtId="0" fontId="36" fillId="0" borderId="5" xfId="4" applyFont="1" applyBorder="1" applyAlignment="1">
      <alignment horizontal="center" vertical="center" wrapText="1"/>
    </xf>
    <xf numFmtId="0" fontId="37" fillId="0" borderId="4" xfId="4" applyFont="1" applyBorder="1" applyAlignment="1">
      <alignment horizontal="right"/>
    </xf>
    <xf numFmtId="0" fontId="37" fillId="0" borderId="7" xfId="4" applyFont="1" applyBorder="1" applyAlignment="1">
      <alignment horizontal="right"/>
    </xf>
    <xf numFmtId="0" fontId="37" fillId="0" borderId="6" xfId="4" applyFont="1" applyBorder="1" applyAlignment="1">
      <alignment horizontal="center" vertical="center" wrapText="1"/>
    </xf>
    <xf numFmtId="0" fontId="37" fillId="0" borderId="4" xfId="4" applyFont="1" applyBorder="1" applyAlignment="1">
      <alignment horizontal="center" vertical="center" wrapText="1"/>
    </xf>
    <xf numFmtId="0" fontId="37" fillId="0" borderId="25" xfId="4" applyFont="1" applyBorder="1" applyAlignment="1">
      <alignment horizontal="center" vertical="center" wrapText="1"/>
    </xf>
    <xf numFmtId="0" fontId="37" fillId="0" borderId="0" xfId="4" applyFont="1" applyAlignment="1">
      <alignment horizontal="center" vertical="center" wrapText="1"/>
    </xf>
    <xf numFmtId="0" fontId="37" fillId="0" borderId="9" xfId="4" applyFont="1" applyBorder="1" applyAlignment="1">
      <alignment horizontal="center" vertical="center" wrapText="1"/>
    </xf>
    <xf numFmtId="0" fontId="37" fillId="0" borderId="5" xfId="4" applyFont="1" applyBorder="1" applyAlignment="1">
      <alignment horizontal="center" vertical="center" wrapText="1"/>
    </xf>
    <xf numFmtId="0" fontId="37" fillId="0" borderId="6" xfId="4" applyFont="1" applyBorder="1" applyAlignment="1">
      <alignment horizontal="center" vertical="center"/>
    </xf>
    <xf numFmtId="0" fontId="37" fillId="0" borderId="4" xfId="4" applyFont="1" applyBorder="1" applyAlignment="1">
      <alignment horizontal="center" vertical="center"/>
    </xf>
    <xf numFmtId="0" fontId="37" fillId="0" borderId="25" xfId="4" applyFont="1" applyBorder="1" applyAlignment="1">
      <alignment horizontal="center" vertical="center"/>
    </xf>
    <xf numFmtId="0" fontId="37" fillId="0" borderId="0" xfId="4" applyFont="1" applyAlignment="1">
      <alignment horizontal="center" vertical="center"/>
    </xf>
    <xf numFmtId="0" fontId="42" fillId="0" borderId="8" xfId="4" applyFont="1" applyBorder="1" applyAlignment="1">
      <alignment horizontal="center" vertical="center"/>
    </xf>
    <xf numFmtId="0" fontId="37" fillId="0" borderId="0" xfId="4" applyFont="1" applyAlignment="1">
      <alignment horizontal="right"/>
    </xf>
    <xf numFmtId="0" fontId="37" fillId="0" borderId="15" xfId="4" applyFont="1" applyBorder="1" applyAlignment="1">
      <alignment horizontal="right"/>
    </xf>
    <xf numFmtId="0" fontId="37" fillId="0" borderId="1" xfId="4" applyFont="1" applyBorder="1" applyAlignment="1">
      <alignment horizontal="center" vertical="center"/>
    </xf>
    <xf numFmtId="0" fontId="37" fillId="0" borderId="2" xfId="4" applyFont="1" applyBorder="1" applyAlignment="1">
      <alignment horizontal="center" vertical="center"/>
    </xf>
    <xf numFmtId="0" fontId="37" fillId="0" borderId="3" xfId="4" applyFont="1" applyBorder="1" applyAlignment="1">
      <alignment horizontal="center" vertical="center"/>
    </xf>
    <xf numFmtId="178" fontId="36" fillId="0" borderId="1" xfId="4" applyNumberFormat="1" applyFont="1" applyBorder="1" applyAlignment="1">
      <alignment horizontal="center" vertical="center"/>
    </xf>
    <xf numFmtId="178" fontId="36" fillId="0" borderId="2" xfId="4" applyNumberFormat="1" applyFont="1" applyBorder="1" applyAlignment="1">
      <alignment horizontal="center" vertical="center"/>
    </xf>
    <xf numFmtId="178" fontId="36" fillId="0" borderId="3" xfId="4" applyNumberFormat="1" applyFont="1" applyBorder="1" applyAlignment="1">
      <alignment horizontal="center" vertical="center"/>
    </xf>
    <xf numFmtId="0" fontId="36" fillId="0" borderId="1" xfId="4" applyFont="1" applyBorder="1" applyAlignment="1">
      <alignment horizontal="center" vertical="center"/>
    </xf>
    <xf numFmtId="0" fontId="36" fillId="0" borderId="2" xfId="4" applyFont="1" applyBorder="1" applyAlignment="1">
      <alignment horizontal="center" vertical="center"/>
    </xf>
    <xf numFmtId="0" fontId="36" fillId="0" borderId="3" xfId="4" applyFont="1" applyBorder="1" applyAlignment="1">
      <alignment horizontal="center" vertical="center"/>
    </xf>
    <xf numFmtId="0" fontId="37" fillId="0" borderId="5" xfId="4" applyFont="1" applyBorder="1" applyAlignment="1">
      <alignment horizontal="right"/>
    </xf>
    <xf numFmtId="0" fontId="37" fillId="0" borderId="10" xfId="4" applyFont="1" applyBorder="1" applyAlignment="1">
      <alignment horizontal="right"/>
    </xf>
    <xf numFmtId="0" fontId="37" fillId="0" borderId="7" xfId="4" applyFont="1" applyBorder="1" applyAlignment="1">
      <alignment horizontal="center" vertical="center"/>
    </xf>
    <xf numFmtId="0" fontId="37" fillId="0" borderId="9" xfId="4" applyFont="1" applyBorder="1" applyAlignment="1">
      <alignment horizontal="center" vertical="center"/>
    </xf>
    <xf numFmtId="0" fontId="37" fillId="0" borderId="5" xfId="4" applyFont="1" applyBorder="1" applyAlignment="1">
      <alignment horizontal="center" vertical="center"/>
    </xf>
    <xf numFmtId="0" fontId="37" fillId="0" borderId="10" xfId="4" applyFont="1" applyBorder="1" applyAlignment="1">
      <alignment horizontal="center" vertical="center"/>
    </xf>
    <xf numFmtId="0" fontId="18" fillId="0" borderId="0" xfId="0" applyFont="1" applyAlignment="1" applyProtection="1">
      <alignment horizontal="left" vertical="top" wrapText="1"/>
      <protection locked="0"/>
    </xf>
    <xf numFmtId="0" fontId="18" fillId="0" borderId="0" xfId="0" applyFont="1" applyAlignment="1">
      <alignment horizontal="right" vertical="center"/>
    </xf>
    <xf numFmtId="0" fontId="18" fillId="0" borderId="0" xfId="0" applyFont="1" applyAlignment="1">
      <alignment vertical="center" wrapText="1"/>
    </xf>
    <xf numFmtId="0" fontId="18" fillId="0" borderId="5" xfId="0" applyFont="1" applyBorder="1" applyAlignment="1">
      <alignment vertical="center" wrapText="1"/>
    </xf>
    <xf numFmtId="0" fontId="18" fillId="0" borderId="0" xfId="0" applyFont="1" applyAlignment="1" applyProtection="1">
      <alignment horizontal="center" vertical="top"/>
      <protection locked="0"/>
    </xf>
    <xf numFmtId="0" fontId="0" fillId="0" borderId="0" xfId="0" applyAlignment="1" applyProtection="1">
      <alignment horizontal="center" vertical="top"/>
      <protection locked="0"/>
    </xf>
    <xf numFmtId="38" fontId="18" fillId="0" borderId="0" xfId="1" applyFont="1" applyAlignment="1" applyProtection="1">
      <alignment horizontal="right" vertical="center" shrinkToFit="1"/>
      <protection locked="0"/>
    </xf>
  </cellXfs>
  <cellStyles count="5">
    <cellStyle name="ハイパーリンク" xfId="2" builtinId="8"/>
    <cellStyle name="桁区切り" xfId="1" builtinId="6"/>
    <cellStyle name="桁区切り 2" xfId="3" xr:uid="{7AC39F7E-9F87-4647-A66B-8D083173BAC0}"/>
    <cellStyle name="標準" xfId="0" builtinId="0"/>
    <cellStyle name="標準 2" xfId="4" xr:uid="{7BF01CC6-7162-4AC7-A281-6721469CC4AE}"/>
  </cellStyles>
  <dxfs count="41">
    <dxf>
      <font>
        <b/>
        <i val="0"/>
        <strike val="0"/>
        <color rgb="FFFF0000"/>
      </font>
    </dxf>
    <dxf>
      <fill>
        <patternFill>
          <bgColor theme="0" tint="-0.499984740745262"/>
        </patternFill>
      </fill>
    </dxf>
    <dxf>
      <font>
        <color theme="2" tint="-0.499984740745262"/>
      </font>
      <fill>
        <patternFill>
          <bgColor theme="0" tint="-0.499984740745262"/>
        </patternFill>
      </fill>
    </dxf>
    <dxf>
      <fill>
        <patternFill>
          <bgColor theme="0" tint="-0.499984740745262"/>
        </patternFill>
      </fill>
    </dxf>
    <dxf>
      <fill>
        <patternFill>
          <bgColor rgb="FFFFFF00"/>
        </patternFill>
      </fill>
    </dxf>
    <dxf>
      <font>
        <strike val="0"/>
        <color theme="1" tint="0.34998626667073579"/>
      </font>
      <fill>
        <patternFill>
          <bgColor rgb="FFE4E4E4"/>
        </patternFill>
      </fill>
    </dxf>
    <dxf>
      <font>
        <strike val="0"/>
        <color theme="1" tint="0.34998626667073579"/>
      </font>
      <fill>
        <patternFill>
          <bgColor rgb="FFE4E4E4"/>
        </patternFill>
      </fill>
    </dxf>
    <dxf>
      <font>
        <strike val="0"/>
        <color theme="1" tint="0.34998626667073579"/>
      </font>
      <fill>
        <patternFill>
          <bgColor rgb="FFE4E4E4"/>
        </patternFill>
      </fill>
    </dxf>
    <dxf>
      <font>
        <strike val="0"/>
        <color theme="1" tint="0.34998626667073579"/>
      </font>
      <fill>
        <patternFill>
          <bgColor rgb="FFE4E4E4"/>
        </patternFill>
      </fill>
    </dxf>
    <dxf>
      <fill>
        <patternFill>
          <bgColor rgb="FFFFFF00"/>
        </patternFill>
      </fill>
    </dxf>
    <dxf>
      <font>
        <strike val="0"/>
        <color theme="1" tint="0.34998626667073579"/>
      </font>
      <fill>
        <patternFill>
          <bgColor rgb="FFE4E4E4"/>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theme="1" tint="0.34998626667073579"/>
      </font>
      <fill>
        <patternFill>
          <bgColor rgb="FFE4E4E4"/>
        </patternFill>
      </fill>
    </dxf>
    <dxf>
      <fill>
        <patternFill>
          <bgColor rgb="FFFFFF00"/>
        </patternFill>
      </fill>
    </dxf>
    <dxf>
      <font>
        <strike val="0"/>
        <color theme="1" tint="0.34998626667073579"/>
      </font>
      <fill>
        <patternFill>
          <bgColor rgb="FFE4E4E4"/>
        </patternFill>
      </fill>
    </dxf>
    <dxf>
      <font>
        <strike val="0"/>
        <color theme="1" tint="0.34998626667073579"/>
      </font>
      <fill>
        <patternFill>
          <bgColor rgb="FFE4E4E4"/>
        </patternFill>
      </fill>
    </dxf>
    <dxf>
      <font>
        <strike val="0"/>
        <color theme="1" tint="0.34998626667073579"/>
      </font>
      <fill>
        <patternFill>
          <bgColor rgb="FFE4E4E4"/>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theme="1" tint="0.34998626667073579"/>
      </font>
      <fill>
        <patternFill>
          <bgColor rgb="FFE4E4E4"/>
        </patternFill>
      </fill>
    </dxf>
    <dxf>
      <font>
        <strike val="0"/>
        <color theme="1" tint="0.34998626667073579"/>
      </font>
      <fill>
        <patternFill>
          <bgColor rgb="FFE4E4E4"/>
        </patternFill>
      </fill>
    </dxf>
    <dxf>
      <font>
        <strike val="0"/>
        <color theme="1" tint="0.34998626667073579"/>
      </font>
      <fill>
        <patternFill>
          <bgColor rgb="FFE4E4E4"/>
        </patternFill>
      </fill>
    </dxf>
    <dxf>
      <fill>
        <patternFill>
          <bgColor rgb="FFFFFF00"/>
        </patternFill>
      </fill>
    </dxf>
    <dxf>
      <fill>
        <patternFill>
          <bgColor rgb="FFFFFF00"/>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000000"/>
      <color rgb="FFB5E6A1"/>
      <color rgb="FFB5FF99"/>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22/11/relationships/FeaturePropertyBag" Target="featurePropertyBag/featurePropertyBag.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 Id="rId27"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63390</xdr:colOff>
      <xdr:row>25</xdr:row>
      <xdr:rowOff>223631</xdr:rowOff>
    </xdr:from>
    <xdr:to>
      <xdr:col>5</xdr:col>
      <xdr:colOff>844440</xdr:colOff>
      <xdr:row>35</xdr:row>
      <xdr:rowOff>93318</xdr:rowOff>
    </xdr:to>
    <xdr:sp macro="" textlink="">
      <xdr:nvSpPr>
        <xdr:cNvPr id="3" name="テキスト ボックス 2">
          <a:extLst>
            <a:ext uri="{FF2B5EF4-FFF2-40B4-BE49-F238E27FC236}">
              <a16:creationId xmlns:a16="http://schemas.microsoft.com/office/drawing/2014/main" id="{04377BDB-70F2-EAEF-F4AE-F29A88375972}"/>
            </a:ext>
          </a:extLst>
        </xdr:cNvPr>
        <xdr:cNvSpPr txBox="1"/>
      </xdr:nvSpPr>
      <xdr:spPr>
        <a:xfrm>
          <a:off x="237325" y="5980044"/>
          <a:ext cx="6976441" cy="21888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Noto Sans JP" panose="020B0200000000000000" pitchFamily="50" charset="-128"/>
              <a:ea typeface="Noto Sans JP" panose="020B0200000000000000" pitchFamily="50" charset="-128"/>
            </a:rPr>
            <a:t>【</a:t>
          </a:r>
          <a:r>
            <a:rPr kumimoji="1" lang="ja-JP" altLang="en-US" sz="1200">
              <a:latin typeface="Noto Sans JP" panose="020B0200000000000000" pitchFamily="50" charset="-128"/>
              <a:ea typeface="Noto Sans JP" panose="020B0200000000000000" pitchFamily="50" charset="-128"/>
            </a:rPr>
            <a:t>留意事項</a:t>
          </a:r>
          <a:r>
            <a:rPr kumimoji="1" lang="en-US" altLang="ja-JP" sz="1200">
              <a:latin typeface="Noto Sans JP" panose="020B0200000000000000" pitchFamily="50" charset="-128"/>
              <a:ea typeface="Noto Sans JP" panose="020B0200000000000000" pitchFamily="50" charset="-128"/>
            </a:rPr>
            <a:t>】</a:t>
          </a:r>
        </a:p>
        <a:p>
          <a:r>
            <a:rPr kumimoji="1" lang="ja-JP" altLang="en-US" sz="1100">
              <a:latin typeface="Noto Sans JP" panose="020B0200000000000000" pitchFamily="50" charset="-128"/>
              <a:ea typeface="Noto Sans JP" panose="020B0200000000000000" pitchFamily="50" charset="-128"/>
            </a:rPr>
            <a:t>・入力に当たっては、事前に「</a:t>
          </a:r>
          <a:r>
            <a:rPr kumimoji="1" lang="en-US" altLang="ja-JP" sz="1100">
              <a:latin typeface="Noto Sans JP" panose="020B0200000000000000" pitchFamily="50" charset="-128"/>
              <a:ea typeface="Noto Sans JP" panose="020B0200000000000000" pitchFamily="50" charset="-128"/>
            </a:rPr>
            <a:t>【</a:t>
          </a:r>
          <a:r>
            <a:rPr kumimoji="1" lang="ja-JP" altLang="en-US" sz="1100">
              <a:latin typeface="Noto Sans JP" panose="020B0200000000000000" pitchFamily="50" charset="-128"/>
              <a:ea typeface="Noto Sans JP" panose="020B0200000000000000" pitchFamily="50" charset="-128"/>
            </a:rPr>
            <a:t>入力見本</a:t>
          </a:r>
          <a:r>
            <a:rPr kumimoji="1" lang="en-US" altLang="ja-JP" sz="1100">
              <a:latin typeface="Noto Sans JP" panose="020B0200000000000000" pitchFamily="50" charset="-128"/>
              <a:ea typeface="Noto Sans JP" panose="020B0200000000000000" pitchFamily="50" charset="-128"/>
            </a:rPr>
            <a:t>】</a:t>
          </a:r>
          <a:r>
            <a:rPr kumimoji="1" lang="ja-JP" altLang="en-US" sz="1100">
              <a:latin typeface="Noto Sans JP" panose="020B0200000000000000" pitchFamily="50" charset="-128"/>
              <a:ea typeface="Noto Sans JP" panose="020B0200000000000000" pitchFamily="50" charset="-128"/>
            </a:rPr>
            <a:t>申請書式」を確認の上、</a:t>
          </a:r>
          <a:r>
            <a:rPr kumimoji="1" lang="ja-JP" altLang="en-US" sz="1100" b="1" u="sng">
              <a:latin typeface="Noto Sans JP" panose="020B0200000000000000" pitchFamily="50" charset="-128"/>
              <a:ea typeface="Noto Sans JP" panose="020B0200000000000000" pitchFamily="50" charset="-128"/>
            </a:rPr>
            <a:t>シートの掲載順</a:t>
          </a:r>
          <a:r>
            <a:rPr kumimoji="1" lang="ja-JP" altLang="en-US" sz="1100">
              <a:latin typeface="Noto Sans JP" panose="020B0200000000000000" pitchFamily="50" charset="-128"/>
              <a:ea typeface="Noto Sans JP" panose="020B0200000000000000" pitchFamily="50" charset="-128"/>
            </a:rPr>
            <a:t>に入力してください。　</a:t>
          </a:r>
          <a:endParaRPr kumimoji="1" lang="en-US" altLang="ja-JP" sz="1100">
            <a:latin typeface="Noto Sans JP" panose="020B0200000000000000" pitchFamily="50" charset="-128"/>
            <a:ea typeface="Noto Sans JP" panose="020B0200000000000000" pitchFamily="50" charset="-128"/>
          </a:endParaRPr>
        </a:p>
        <a:p>
          <a:r>
            <a:rPr kumimoji="1" lang="ja-JP" altLang="en-US" sz="1100">
              <a:latin typeface="Noto Sans JP" panose="020B0200000000000000" pitchFamily="50" charset="-128"/>
              <a:ea typeface="Noto Sans JP" panose="020B0200000000000000" pitchFamily="50" charset="-128"/>
            </a:rPr>
            <a:t>・申請書式（</a:t>
          </a:r>
          <a:r>
            <a:rPr kumimoji="1" lang="en-US" altLang="ja-JP" sz="1100">
              <a:latin typeface="Noto Sans JP" panose="020B0200000000000000" pitchFamily="50" charset="-128"/>
              <a:ea typeface="Noto Sans JP" panose="020B0200000000000000" pitchFamily="50" charset="-128"/>
            </a:rPr>
            <a:t>Excel</a:t>
          </a:r>
          <a:r>
            <a:rPr kumimoji="1" lang="ja-JP" altLang="en-US" sz="1100">
              <a:latin typeface="Noto Sans JP" panose="020B0200000000000000" pitchFamily="50" charset="-128"/>
              <a:ea typeface="Noto Sans JP" panose="020B0200000000000000" pitchFamily="50" charset="-128"/>
            </a:rPr>
            <a:t>）と併せて必要書類を準備したうえで各提出期日までに提出してください。</a:t>
          </a:r>
          <a:endParaRPr kumimoji="1" lang="en-US" altLang="ja-JP" sz="1100">
            <a:latin typeface="Noto Sans JP" panose="020B0200000000000000" pitchFamily="50" charset="-128"/>
            <a:ea typeface="Noto Sans JP" panose="020B0200000000000000" pitchFamily="50" charset="-128"/>
          </a:endParaRPr>
        </a:p>
        <a:p>
          <a:r>
            <a:rPr kumimoji="1" lang="ja-JP" altLang="en-US" sz="1100">
              <a:latin typeface="Noto Sans JP" panose="020B0200000000000000" pitchFamily="50" charset="-128"/>
              <a:ea typeface="Noto Sans JP" panose="020B0200000000000000" pitchFamily="50" charset="-128"/>
            </a:rPr>
            <a:t>　交付申請：</a:t>
          </a:r>
          <a:r>
            <a:rPr kumimoji="1" lang="ja-JP" altLang="en-US" sz="1100" b="1" u="sng">
              <a:latin typeface="Noto Sans JP" panose="020B0200000000000000" pitchFamily="50" charset="-128"/>
              <a:ea typeface="Noto Sans JP" panose="020B0200000000000000" pitchFamily="50" charset="-128"/>
            </a:rPr>
            <a:t>令和</a:t>
          </a:r>
          <a:r>
            <a:rPr kumimoji="1" lang="en-US" altLang="ja-JP" sz="1100" b="1" u="sng">
              <a:latin typeface="Noto Sans JP" panose="020B0200000000000000" pitchFamily="50" charset="-128"/>
              <a:ea typeface="Noto Sans JP" panose="020B0200000000000000" pitchFamily="50" charset="-128"/>
            </a:rPr>
            <a:t>8</a:t>
          </a:r>
          <a:r>
            <a:rPr kumimoji="1" lang="ja-JP" altLang="en-US" sz="1100" b="1" u="sng">
              <a:latin typeface="Noto Sans JP" panose="020B0200000000000000" pitchFamily="50" charset="-128"/>
              <a:ea typeface="Noto Sans JP" panose="020B0200000000000000" pitchFamily="50" charset="-128"/>
            </a:rPr>
            <a:t>年</a:t>
          </a:r>
          <a:r>
            <a:rPr kumimoji="1" lang="en-US" altLang="ja-JP" sz="1100" b="1" u="sng">
              <a:latin typeface="Noto Sans JP" panose="020B0200000000000000" pitchFamily="50" charset="-128"/>
              <a:ea typeface="Noto Sans JP" panose="020B0200000000000000" pitchFamily="50" charset="-128"/>
            </a:rPr>
            <a:t>11</a:t>
          </a:r>
          <a:r>
            <a:rPr kumimoji="1" lang="ja-JP" altLang="en-US" sz="1100" b="1" u="sng">
              <a:latin typeface="Noto Sans JP" panose="020B0200000000000000" pitchFamily="50" charset="-128"/>
              <a:ea typeface="Noto Sans JP" panose="020B0200000000000000" pitchFamily="50" charset="-128"/>
            </a:rPr>
            <a:t>月</a:t>
          </a:r>
          <a:r>
            <a:rPr kumimoji="1" lang="en-US" altLang="ja-JP" sz="1100" b="1" u="sng">
              <a:latin typeface="Noto Sans JP" panose="020B0200000000000000" pitchFamily="50" charset="-128"/>
              <a:ea typeface="Noto Sans JP" panose="020B0200000000000000" pitchFamily="50" charset="-128"/>
            </a:rPr>
            <a:t>30</a:t>
          </a:r>
          <a:r>
            <a:rPr kumimoji="1" lang="ja-JP" altLang="en-US" sz="1100" b="1" u="sng">
              <a:latin typeface="Noto Sans JP" panose="020B0200000000000000" pitchFamily="50" charset="-128"/>
              <a:ea typeface="Noto Sans JP" panose="020B0200000000000000" pitchFamily="50" charset="-128"/>
            </a:rPr>
            <a:t>日</a:t>
          </a:r>
          <a:r>
            <a:rPr kumimoji="1" lang="ja-JP" altLang="en-US" sz="1100" b="1">
              <a:latin typeface="Noto Sans JP" panose="020B0200000000000000" pitchFamily="50" charset="-128"/>
              <a:ea typeface="Noto Sans JP" panose="020B0200000000000000" pitchFamily="50" charset="-128"/>
            </a:rPr>
            <a:t>　</a:t>
          </a:r>
          <a:r>
            <a:rPr kumimoji="1" lang="ja-JP" altLang="en-US" sz="1100">
              <a:latin typeface="Noto Sans JP" panose="020B0200000000000000" pitchFamily="50" charset="-128"/>
              <a:ea typeface="Noto Sans JP" panose="020B0200000000000000" pitchFamily="50" charset="-128"/>
            </a:rPr>
            <a:t>変更交付申請：</a:t>
          </a:r>
          <a:r>
            <a:rPr kumimoji="1" lang="ja-JP" altLang="en-US" sz="1100" b="1" u="sng">
              <a:latin typeface="Noto Sans JP" panose="020B0200000000000000" pitchFamily="50" charset="-128"/>
              <a:ea typeface="Noto Sans JP" panose="020B0200000000000000" pitchFamily="50" charset="-128"/>
            </a:rPr>
            <a:t>令和</a:t>
          </a:r>
          <a:r>
            <a:rPr kumimoji="1" lang="en-US" altLang="ja-JP" sz="1100" b="1" u="sng">
              <a:latin typeface="Noto Sans JP" panose="020B0200000000000000" pitchFamily="50" charset="-128"/>
              <a:ea typeface="Noto Sans JP" panose="020B0200000000000000" pitchFamily="50" charset="-128"/>
            </a:rPr>
            <a:t>9</a:t>
          </a:r>
          <a:r>
            <a:rPr kumimoji="1" lang="ja-JP" altLang="en-US" sz="1100" b="1" u="sng">
              <a:latin typeface="Noto Sans JP" panose="020B0200000000000000" pitchFamily="50" charset="-128"/>
              <a:ea typeface="Noto Sans JP" panose="020B0200000000000000" pitchFamily="50" charset="-128"/>
            </a:rPr>
            <a:t>年</a:t>
          </a:r>
          <a:r>
            <a:rPr kumimoji="1" lang="en-US" altLang="ja-JP" sz="1100" b="1" u="sng">
              <a:latin typeface="Noto Sans JP" panose="020B0200000000000000" pitchFamily="50" charset="-128"/>
              <a:ea typeface="Noto Sans JP" panose="020B0200000000000000" pitchFamily="50" charset="-128"/>
            </a:rPr>
            <a:t>1</a:t>
          </a:r>
          <a:r>
            <a:rPr kumimoji="1" lang="ja-JP" altLang="en-US" sz="1100" b="1" u="sng">
              <a:latin typeface="Noto Sans JP" panose="020B0200000000000000" pitchFamily="50" charset="-128"/>
              <a:ea typeface="Noto Sans JP" panose="020B0200000000000000" pitchFamily="50" charset="-128"/>
            </a:rPr>
            <a:t>月</a:t>
          </a:r>
          <a:r>
            <a:rPr kumimoji="1" lang="en-US" altLang="ja-JP" sz="1100" b="1" u="sng">
              <a:latin typeface="Noto Sans JP" panose="020B0200000000000000" pitchFamily="50" charset="-128"/>
              <a:ea typeface="Noto Sans JP" panose="020B0200000000000000" pitchFamily="50" charset="-128"/>
            </a:rPr>
            <a:t>29</a:t>
          </a:r>
          <a:r>
            <a:rPr kumimoji="1" lang="ja-JP" altLang="en-US" sz="1100" b="1" u="sng">
              <a:latin typeface="Noto Sans JP" panose="020B0200000000000000" pitchFamily="50" charset="-128"/>
              <a:ea typeface="Noto Sans JP" panose="020B0200000000000000" pitchFamily="50" charset="-128"/>
            </a:rPr>
            <a:t>日</a:t>
          </a:r>
          <a:r>
            <a:rPr kumimoji="1" lang="ja-JP" altLang="en-US" sz="1100" b="1" u="none">
              <a:latin typeface="Noto Sans JP" panose="020B0200000000000000" pitchFamily="50" charset="-128"/>
              <a:ea typeface="Noto Sans JP" panose="020B0200000000000000" pitchFamily="50" charset="-128"/>
            </a:rPr>
            <a:t>　</a:t>
          </a:r>
          <a:r>
            <a:rPr kumimoji="1" lang="ja-JP" altLang="en-US" sz="1100">
              <a:latin typeface="Noto Sans JP" panose="020B0200000000000000" pitchFamily="50" charset="-128"/>
              <a:ea typeface="Noto Sans JP" panose="020B0200000000000000" pitchFamily="50" charset="-128"/>
            </a:rPr>
            <a:t>実績報告：</a:t>
          </a:r>
          <a:r>
            <a:rPr kumimoji="1" lang="ja-JP" altLang="en-US" sz="1100" b="1" u="sng">
              <a:latin typeface="Noto Sans JP" panose="020B0200000000000000" pitchFamily="50" charset="-128"/>
              <a:ea typeface="Noto Sans JP" panose="020B0200000000000000" pitchFamily="50" charset="-128"/>
            </a:rPr>
            <a:t>令和</a:t>
          </a:r>
          <a:r>
            <a:rPr kumimoji="1" lang="en-US" altLang="ja-JP" sz="1100" b="1" u="sng">
              <a:latin typeface="Noto Sans JP" panose="020B0200000000000000" pitchFamily="50" charset="-128"/>
              <a:ea typeface="Noto Sans JP" panose="020B0200000000000000" pitchFamily="50" charset="-128"/>
            </a:rPr>
            <a:t>9</a:t>
          </a:r>
          <a:r>
            <a:rPr kumimoji="1" lang="ja-JP" altLang="en-US" sz="1100" b="1" u="sng">
              <a:latin typeface="Noto Sans JP" panose="020B0200000000000000" pitchFamily="50" charset="-128"/>
              <a:ea typeface="Noto Sans JP" panose="020B0200000000000000" pitchFamily="50" charset="-128"/>
            </a:rPr>
            <a:t>年</a:t>
          </a:r>
          <a:r>
            <a:rPr kumimoji="1" lang="en-US" altLang="ja-JP" sz="1100" b="1" u="sng">
              <a:latin typeface="Noto Sans JP" panose="020B0200000000000000" pitchFamily="50" charset="-128"/>
              <a:ea typeface="Noto Sans JP" panose="020B0200000000000000" pitchFamily="50" charset="-128"/>
            </a:rPr>
            <a:t>4</a:t>
          </a:r>
          <a:r>
            <a:rPr kumimoji="1" lang="ja-JP" altLang="en-US" sz="1100" b="1" u="sng">
              <a:latin typeface="Noto Sans JP" panose="020B0200000000000000" pitchFamily="50" charset="-128"/>
              <a:ea typeface="Noto Sans JP" panose="020B0200000000000000" pitchFamily="50" charset="-128"/>
            </a:rPr>
            <a:t>月</a:t>
          </a:r>
          <a:r>
            <a:rPr kumimoji="1" lang="en-US" altLang="ja-JP" sz="1100" b="1" u="sng">
              <a:latin typeface="Noto Sans JP" panose="020B0200000000000000" pitchFamily="50" charset="-128"/>
              <a:ea typeface="Noto Sans JP" panose="020B0200000000000000" pitchFamily="50" charset="-128"/>
            </a:rPr>
            <a:t>9</a:t>
          </a:r>
          <a:r>
            <a:rPr kumimoji="1" lang="ja-JP" altLang="en-US" sz="1100" b="1" u="sng">
              <a:latin typeface="Noto Sans JP" panose="020B0200000000000000" pitchFamily="50" charset="-128"/>
              <a:ea typeface="Noto Sans JP" panose="020B0200000000000000" pitchFamily="50" charset="-128"/>
            </a:rPr>
            <a:t>日</a:t>
          </a:r>
          <a:endParaRPr kumimoji="1" lang="en-US" altLang="ja-JP" sz="1100" b="1" u="sng">
            <a:latin typeface="Noto Sans JP" panose="020B0200000000000000" pitchFamily="50" charset="-128"/>
            <a:ea typeface="Noto Sans JP" panose="020B0200000000000000" pitchFamily="50" charset="-128"/>
          </a:endParaRPr>
        </a:p>
        <a:p>
          <a:r>
            <a:rPr kumimoji="1" lang="ja-JP" altLang="en-US" sz="1100">
              <a:latin typeface="Noto Sans JP" panose="020B0200000000000000" pitchFamily="50" charset="-128"/>
              <a:ea typeface="Noto Sans JP" panose="020B0200000000000000" pitchFamily="50" charset="-128"/>
            </a:rPr>
            <a:t>・制度や内容について不明点等がある場合、「渋谷区福祉人材支援手当（障がい）の概要について」</a:t>
          </a:r>
          <a:endParaRPr kumimoji="1" lang="en-US" altLang="ja-JP" sz="1100">
            <a:latin typeface="Noto Sans JP" panose="020B0200000000000000" pitchFamily="50" charset="-128"/>
            <a:ea typeface="Noto Sans JP" panose="020B0200000000000000" pitchFamily="50" charset="-128"/>
          </a:endParaRPr>
        </a:p>
        <a:p>
          <a:r>
            <a:rPr kumimoji="1" lang="ja-JP" altLang="en-US" sz="1100">
              <a:latin typeface="Noto Sans JP" panose="020B0200000000000000" pitchFamily="50" charset="-128"/>
              <a:ea typeface="Noto Sans JP" panose="020B0200000000000000" pitchFamily="50" charset="-128"/>
            </a:rPr>
            <a:t>　及び「</a:t>
          </a:r>
          <a:r>
            <a:rPr kumimoji="1" lang="en-US" altLang="ja-JP" sz="1100">
              <a:latin typeface="Noto Sans JP" panose="020B0200000000000000" pitchFamily="50" charset="-128"/>
              <a:ea typeface="Noto Sans JP" panose="020B0200000000000000" pitchFamily="50" charset="-128"/>
            </a:rPr>
            <a:t>FAQ</a:t>
          </a:r>
          <a:r>
            <a:rPr kumimoji="1" lang="ja-JP" altLang="en-US" sz="1100">
              <a:latin typeface="Noto Sans JP" panose="020B0200000000000000" pitchFamily="50" charset="-128"/>
              <a:ea typeface="Noto Sans JP" panose="020B0200000000000000" pitchFamily="50" charset="-128"/>
            </a:rPr>
            <a:t>」を確認のうえ、申請手続きを行ってください。</a:t>
          </a:r>
          <a:endParaRPr kumimoji="1" lang="en-US" altLang="ja-JP" sz="1100">
            <a:latin typeface="Noto Sans JP" panose="020B0200000000000000" pitchFamily="50" charset="-128"/>
            <a:ea typeface="Noto Sans JP" panose="020B0200000000000000" pitchFamily="50" charset="-128"/>
          </a:endParaRPr>
        </a:p>
        <a:p>
          <a:r>
            <a:rPr kumimoji="1" lang="ja-JP" altLang="en-US" sz="1100">
              <a:latin typeface="Noto Sans JP Black" panose="020B0200000000000000" pitchFamily="50" charset="-128"/>
              <a:ea typeface="Noto Sans JP Black" panose="020B0200000000000000" pitchFamily="50" charset="-128"/>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44825</xdr:colOff>
      <xdr:row>12</xdr:row>
      <xdr:rowOff>11206</xdr:rowOff>
    </xdr:from>
    <xdr:to>
      <xdr:col>23</xdr:col>
      <xdr:colOff>156883</xdr:colOff>
      <xdr:row>14</xdr:row>
      <xdr:rowOff>212912</xdr:rowOff>
    </xdr:to>
    <xdr:sp macro="" textlink="">
      <xdr:nvSpPr>
        <xdr:cNvPr id="2" name="右中かっこ 1">
          <a:extLst>
            <a:ext uri="{FF2B5EF4-FFF2-40B4-BE49-F238E27FC236}">
              <a16:creationId xmlns:a16="http://schemas.microsoft.com/office/drawing/2014/main" id="{6BA58ABE-5940-4C36-9D1E-4665BE7AA578}"/>
            </a:ext>
          </a:extLst>
        </xdr:cNvPr>
        <xdr:cNvSpPr/>
      </xdr:nvSpPr>
      <xdr:spPr>
        <a:xfrm>
          <a:off x="4404735" y="2939826"/>
          <a:ext cx="310178" cy="653826"/>
        </a:xfrm>
        <a:prstGeom prst="rightBrace">
          <a:avLst>
            <a:gd name="adj1" fmla="val 8333"/>
            <a:gd name="adj2" fmla="val 51725"/>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44825</xdr:colOff>
      <xdr:row>17</xdr:row>
      <xdr:rowOff>11206</xdr:rowOff>
    </xdr:from>
    <xdr:to>
      <xdr:col>23</xdr:col>
      <xdr:colOff>156883</xdr:colOff>
      <xdr:row>19</xdr:row>
      <xdr:rowOff>212912</xdr:rowOff>
    </xdr:to>
    <xdr:sp macro="" textlink="">
      <xdr:nvSpPr>
        <xdr:cNvPr id="3" name="右中かっこ 2">
          <a:extLst>
            <a:ext uri="{FF2B5EF4-FFF2-40B4-BE49-F238E27FC236}">
              <a16:creationId xmlns:a16="http://schemas.microsoft.com/office/drawing/2014/main" id="{6B3346CA-CE87-485F-BD97-5FA5ABDF04C3}"/>
            </a:ext>
          </a:extLst>
        </xdr:cNvPr>
        <xdr:cNvSpPr/>
      </xdr:nvSpPr>
      <xdr:spPr>
        <a:xfrm>
          <a:off x="4404735" y="4082826"/>
          <a:ext cx="310178" cy="653826"/>
        </a:xfrm>
        <a:prstGeom prst="rightBrace">
          <a:avLst>
            <a:gd name="adj1" fmla="val 8333"/>
            <a:gd name="adj2" fmla="val 51725"/>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21</xdr:col>
      <xdr:colOff>9525</xdr:colOff>
      <xdr:row>35</xdr:row>
      <xdr:rowOff>0</xdr:rowOff>
    </xdr:from>
    <xdr:to>
      <xdr:col>29</xdr:col>
      <xdr:colOff>20320</xdr:colOff>
      <xdr:row>37</xdr:row>
      <xdr:rowOff>22763</xdr:rowOff>
    </xdr:to>
    <xdr:sp macro="" textlink="">
      <xdr:nvSpPr>
        <xdr:cNvPr id="2" name="BarCodeCtrl1" hidden="1">
          <a:extLst>
            <a:ext uri="{63B3BB69-23CF-44E3-9099-C40C66FF867C}">
              <a14:compatExt xmlns:a14="http://schemas.microsoft.com/office/drawing/2010/main" spid="_x0000_s15361"/>
            </a:ext>
            <a:ext uri="{FF2B5EF4-FFF2-40B4-BE49-F238E27FC236}">
              <a16:creationId xmlns:a16="http://schemas.microsoft.com/office/drawing/2014/main" id="{C7F8E71C-B68B-484C-8EC7-11D4054BD17B}"/>
            </a:ext>
          </a:extLst>
        </xdr:cNvPr>
        <xdr:cNvSpPr/>
      </xdr:nvSpPr>
      <xdr:spPr bwMode="auto">
        <a:xfrm>
          <a:off x="4370705" y="8549640"/>
          <a:ext cx="1598295" cy="35677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167903</xdr:colOff>
      <xdr:row>0</xdr:row>
      <xdr:rowOff>58895</xdr:rowOff>
    </xdr:from>
    <xdr:to>
      <xdr:col>12</xdr:col>
      <xdr:colOff>697735</xdr:colOff>
      <xdr:row>8</xdr:row>
      <xdr:rowOff>165252</xdr:rowOff>
    </xdr:to>
    <xdr:sp macro="" textlink="">
      <xdr:nvSpPr>
        <xdr:cNvPr id="3" name="テキスト ボックス 2">
          <a:extLst>
            <a:ext uri="{FF2B5EF4-FFF2-40B4-BE49-F238E27FC236}">
              <a16:creationId xmlns:a16="http://schemas.microsoft.com/office/drawing/2014/main" id="{D26C51BE-F054-C9C0-1675-BCD62AEA42AC}"/>
            </a:ext>
          </a:extLst>
        </xdr:cNvPr>
        <xdr:cNvSpPr txBox="1"/>
      </xdr:nvSpPr>
      <xdr:spPr>
        <a:xfrm>
          <a:off x="6383252" y="58895"/>
          <a:ext cx="8177375" cy="21352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事業所指定番号</a:t>
          </a:r>
          <a:r>
            <a:rPr kumimoji="1" lang="en-US" altLang="ja-JP" sz="1000">
              <a:latin typeface="Noto Sans JP" panose="020B0200000000000000" pitchFamily="50" charset="-128"/>
              <a:ea typeface="Noto Sans JP" panose="020B0200000000000000" pitchFamily="50" charset="-128"/>
            </a:rPr>
            <a:t>】</a:t>
          </a:r>
        </a:p>
        <a:p>
          <a:r>
            <a:rPr kumimoji="1" lang="en-US" altLang="ja-JP" sz="1000">
              <a:latin typeface="Noto Sans JP" panose="020B0200000000000000" pitchFamily="50" charset="-128"/>
              <a:ea typeface="Noto Sans JP" panose="020B0200000000000000" pitchFamily="50" charset="-128"/>
            </a:rPr>
            <a:t>10</a:t>
          </a:r>
          <a:r>
            <a:rPr kumimoji="1" lang="ja-JP" altLang="en-US" sz="1000">
              <a:latin typeface="Noto Sans JP" panose="020B0200000000000000" pitchFamily="50" charset="-128"/>
              <a:ea typeface="Noto Sans JP" panose="020B0200000000000000" pitchFamily="50" charset="-128"/>
            </a:rPr>
            <a:t>桁の事業所指定番号を入力して下さい。</a:t>
          </a:r>
          <a:endParaRPr kumimoji="1" lang="en-US" altLang="ja-JP" sz="1000">
            <a:latin typeface="Noto Sans JP" panose="020B0200000000000000" pitchFamily="50" charset="-128"/>
            <a:ea typeface="Noto Sans JP" panose="020B0200000000000000" pitchFamily="50" charset="-128"/>
          </a:endParaRPr>
        </a:p>
        <a:p>
          <a:r>
            <a:rPr kumimoji="1" lang="en-US" altLang="ja-JP" sz="1000" b="0" u="none">
              <a:latin typeface="Noto Sans JP" panose="020B0200000000000000" pitchFamily="50" charset="-128"/>
              <a:ea typeface="Noto Sans JP" panose="020B0200000000000000" pitchFamily="50" charset="-128"/>
            </a:rPr>
            <a:t>【</a:t>
          </a:r>
          <a:r>
            <a:rPr kumimoji="1" lang="ja-JP" altLang="en-US" sz="1000" b="0" u="none">
              <a:latin typeface="Noto Sans JP" panose="020B0200000000000000" pitchFamily="50" charset="-128"/>
              <a:ea typeface="Noto Sans JP" panose="020B0200000000000000" pitchFamily="50" charset="-128"/>
            </a:rPr>
            <a:t>採用予定者</a:t>
          </a:r>
          <a:r>
            <a:rPr kumimoji="1" lang="en-US" altLang="ja-JP" sz="1000" b="0" u="none">
              <a:latin typeface="Noto Sans JP" panose="020B0200000000000000" pitchFamily="50" charset="-128"/>
              <a:ea typeface="Noto Sans JP" panose="020B0200000000000000" pitchFamily="50"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chemeClr val="dk1"/>
              </a:solidFill>
              <a:effectLst/>
              <a:latin typeface="Noto Sans JP" panose="020B0200000000000000" pitchFamily="50" charset="-128"/>
              <a:ea typeface="Noto Sans JP" panose="020B0200000000000000" pitchFamily="50" charset="-128"/>
              <a:cs typeface="+mn-cs"/>
            </a:rPr>
            <a:t>採用予定者の項目に「〇」をつけてください。</a:t>
          </a:r>
          <a:r>
            <a:rPr kumimoji="1" lang="ja-JP" altLang="en-US" sz="1000" b="0" u="none">
              <a:latin typeface="Noto Sans JP" panose="020B0200000000000000" pitchFamily="50" charset="-128"/>
              <a:ea typeface="Noto Sans JP" panose="020B0200000000000000" pitchFamily="50" charset="-128"/>
            </a:rPr>
            <a:t>申請時点で「姓・名・生年月日」が分からない場合、入力は不要です。</a:t>
          </a:r>
          <a:endParaRPr kumimoji="1" lang="en-US" altLang="ja-JP" sz="1000" b="0" u="none">
            <a:latin typeface="Noto Sans JP" panose="020B0200000000000000" pitchFamily="50" charset="-128"/>
            <a:ea typeface="Noto Sans JP" panose="020B0200000000000000" pitchFamily="50" charset="-128"/>
          </a:endParaRPr>
        </a:p>
        <a:p>
          <a:r>
            <a:rPr kumimoji="1" lang="en-US" altLang="ja-JP" sz="100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勤続年数</a:t>
          </a:r>
          <a:r>
            <a:rPr kumimoji="1" lang="en-US" altLang="ja-JP" sz="100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勤務形態</a:t>
          </a:r>
          <a:r>
            <a:rPr kumimoji="1" lang="en-US" altLang="ja-JP" sz="1000">
              <a:latin typeface="Noto Sans JP" panose="020B0200000000000000" pitchFamily="50" charset="-128"/>
              <a:ea typeface="Noto Sans JP" panose="020B0200000000000000" pitchFamily="50"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月</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時点の勤続年数</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勤務形態を選択してください。</a:t>
          </a:r>
          <a:endParaRPr lang="ja-JP" altLang="ja-JP" sz="1000">
            <a:effectLst/>
          </a:endParaRPr>
        </a:p>
        <a:p>
          <a:r>
            <a:rPr kumimoji="1" lang="en-US" altLang="ja-JP" sz="100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申請対象月数</a:t>
          </a:r>
          <a:r>
            <a:rPr kumimoji="1" lang="en-US" altLang="ja-JP" sz="1000">
              <a:latin typeface="Noto Sans JP" panose="020B0200000000000000" pitchFamily="50" charset="-128"/>
              <a:ea typeface="Noto Sans JP" panose="020B0200000000000000" pitchFamily="50" charset="-128"/>
            </a:rPr>
            <a:t>】</a:t>
          </a:r>
        </a:p>
        <a:p>
          <a:r>
            <a:rPr kumimoji="1" lang="ja-JP" altLang="en-US" sz="1000" b="1" u="sng">
              <a:latin typeface="Noto Sans JP" panose="020B0200000000000000" pitchFamily="50" charset="-128"/>
              <a:ea typeface="Noto Sans JP" panose="020B0200000000000000" pitchFamily="50" charset="-128"/>
            </a:rPr>
            <a:t>対象外となる申請対象月数（グレーのセル）</a:t>
          </a:r>
          <a:r>
            <a:rPr kumimoji="1" lang="ja-JP" altLang="en-US" sz="1000" b="0" u="none">
              <a:latin typeface="Noto Sans JP" panose="020B0200000000000000" pitchFamily="50" charset="-128"/>
              <a:ea typeface="Noto Sans JP" panose="020B0200000000000000" pitchFamily="50" charset="-128"/>
            </a:rPr>
            <a:t>に数値が入っている場合は、</a:t>
          </a:r>
          <a:r>
            <a:rPr kumimoji="1" lang="ja-JP" altLang="en-US" sz="1000">
              <a:latin typeface="Noto Sans JP" panose="020B0200000000000000" pitchFamily="50" charset="-128"/>
              <a:ea typeface="Noto Sans JP" panose="020B0200000000000000" pitchFamily="50" charset="-128"/>
            </a:rPr>
            <a:t>削除してください。</a:t>
          </a:r>
          <a:endParaRPr kumimoji="1" lang="en-US" altLang="ja-JP" sz="1000">
            <a:latin typeface="Noto Sans JP" panose="020B0200000000000000" pitchFamily="50" charset="-128"/>
            <a:ea typeface="Noto Sans JP" panose="020B0200000000000000" pitchFamily="50" charset="-128"/>
          </a:endParaRPr>
        </a:p>
        <a:p>
          <a:endParaRPr kumimoji="1" lang="en-US" altLang="ja-JP" sz="1100">
            <a:latin typeface="Noto Sans JP" panose="020B0200000000000000" pitchFamily="50" charset="-128"/>
            <a:ea typeface="Noto Sans JP" panose="020B0200000000000000" pitchFamily="50" charset="-128"/>
          </a:endParaRPr>
        </a:p>
      </xdr:txBody>
    </xdr:sp>
    <xdr:clientData/>
  </xdr:twoCellAnchor>
  <xdr:twoCellAnchor editAs="oneCell">
    <xdr:from>
      <xdr:col>12</xdr:col>
      <xdr:colOff>0</xdr:colOff>
      <xdr:row>1</xdr:row>
      <xdr:rowOff>0</xdr:rowOff>
    </xdr:from>
    <xdr:to>
      <xdr:col>14</xdr:col>
      <xdr:colOff>25524</xdr:colOff>
      <xdr:row>3</xdr:row>
      <xdr:rowOff>135890</xdr:rowOff>
    </xdr:to>
    <xdr:sp macro="" textlink="">
      <xdr:nvSpPr>
        <xdr:cNvPr id="2" name="BarCodeCtrl1" hidden="1">
          <a:extLst>
            <a:ext uri="{63B3BB69-23CF-44E3-9099-C40C66FF867C}">
              <a14:compatExt xmlns:a14="http://schemas.microsoft.com/office/drawing/2010/main" spid="_x0000_s12289"/>
            </a:ext>
            <a:ext uri="{FF2B5EF4-FFF2-40B4-BE49-F238E27FC236}">
              <a16:creationId xmlns:a16="http://schemas.microsoft.com/office/drawing/2014/main" id="{C768D246-CF20-4D08-A121-10A491171932}"/>
            </a:ext>
          </a:extLst>
        </xdr:cNvPr>
        <xdr:cNvSpPr/>
      </xdr:nvSpPr>
      <xdr:spPr bwMode="auto">
        <a:xfrm>
          <a:off x="14203680" y="68580"/>
          <a:ext cx="1789554" cy="83947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0</xdr:colOff>
      <xdr:row>28</xdr:row>
      <xdr:rowOff>0</xdr:rowOff>
    </xdr:from>
    <xdr:to>
      <xdr:col>13</xdr:col>
      <xdr:colOff>216534</xdr:colOff>
      <xdr:row>30</xdr:row>
      <xdr:rowOff>114301</xdr:rowOff>
    </xdr:to>
    <xdr:sp macro="" textlink="">
      <xdr:nvSpPr>
        <xdr:cNvPr id="2" name="BarCodeCtrl1" hidden="1">
          <a:extLst>
            <a:ext uri="{63B3BB69-23CF-44E3-9099-C40C66FF867C}">
              <a14:compatExt xmlns:a14="http://schemas.microsoft.com/office/drawing/2010/main" spid="_x0000_s11265"/>
            </a:ext>
            <a:ext uri="{FF2B5EF4-FFF2-40B4-BE49-F238E27FC236}">
              <a16:creationId xmlns:a16="http://schemas.microsoft.com/office/drawing/2014/main" id="{697A021C-692E-49BC-BBC5-2A5808108AB9}"/>
            </a:ext>
          </a:extLst>
        </xdr:cNvPr>
        <xdr:cNvSpPr/>
      </xdr:nvSpPr>
      <xdr:spPr bwMode="auto">
        <a:xfrm>
          <a:off x="14084300" y="7505700"/>
          <a:ext cx="1720850" cy="5715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104775</xdr:colOff>
      <xdr:row>28</xdr:row>
      <xdr:rowOff>0</xdr:rowOff>
    </xdr:from>
    <xdr:to>
      <xdr:col>4</xdr:col>
      <xdr:colOff>19866</xdr:colOff>
      <xdr:row>33</xdr:row>
      <xdr:rowOff>24165</xdr:rowOff>
    </xdr:to>
    <xdr:sp macro="" textlink="">
      <xdr:nvSpPr>
        <xdr:cNvPr id="3" name="BarCodeCtrl3" hidden="1">
          <a:extLst>
            <a:ext uri="{63B3BB69-23CF-44E3-9099-C40C66FF867C}">
              <a14:compatExt xmlns:a14="http://schemas.microsoft.com/office/drawing/2010/main" spid="_x0000_s11271"/>
            </a:ext>
            <a:ext uri="{FF2B5EF4-FFF2-40B4-BE49-F238E27FC236}">
              <a16:creationId xmlns:a16="http://schemas.microsoft.com/office/drawing/2014/main" id="{C4C42218-88C2-4C2E-BA58-368109F7D04D}"/>
            </a:ext>
          </a:extLst>
        </xdr:cNvPr>
        <xdr:cNvSpPr/>
      </xdr:nvSpPr>
      <xdr:spPr bwMode="auto">
        <a:xfrm>
          <a:off x="104775" y="7505700"/>
          <a:ext cx="1190625" cy="115700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533400</xdr:colOff>
      <xdr:row>28</xdr:row>
      <xdr:rowOff>0</xdr:rowOff>
    </xdr:from>
    <xdr:to>
      <xdr:col>4</xdr:col>
      <xdr:colOff>1205865</xdr:colOff>
      <xdr:row>33</xdr:row>
      <xdr:rowOff>24165</xdr:rowOff>
    </xdr:to>
    <xdr:sp macro="" textlink="">
      <xdr:nvSpPr>
        <xdr:cNvPr id="4" name="BarCodeCtrl4" hidden="1">
          <a:extLst>
            <a:ext uri="{63B3BB69-23CF-44E3-9099-C40C66FF867C}">
              <a14:compatExt xmlns:a14="http://schemas.microsoft.com/office/drawing/2010/main" spid="_x0000_s11272"/>
            </a:ext>
            <a:ext uri="{FF2B5EF4-FFF2-40B4-BE49-F238E27FC236}">
              <a16:creationId xmlns:a16="http://schemas.microsoft.com/office/drawing/2014/main" id="{74B5BC30-1D4C-4894-B91B-458BB4EA7AE5}"/>
            </a:ext>
          </a:extLst>
        </xdr:cNvPr>
        <xdr:cNvSpPr/>
      </xdr:nvSpPr>
      <xdr:spPr bwMode="auto">
        <a:xfrm>
          <a:off x="2044700" y="7505700"/>
          <a:ext cx="1190625" cy="115700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85725</xdr:colOff>
      <xdr:row>28</xdr:row>
      <xdr:rowOff>0</xdr:rowOff>
    </xdr:from>
    <xdr:to>
      <xdr:col>4</xdr:col>
      <xdr:colOff>1277620</xdr:colOff>
      <xdr:row>33</xdr:row>
      <xdr:rowOff>24165</xdr:rowOff>
    </xdr:to>
    <xdr:sp macro="" textlink="">
      <xdr:nvSpPr>
        <xdr:cNvPr id="5" name="BarCodeCtrl5" hidden="1">
          <a:extLst>
            <a:ext uri="{63B3BB69-23CF-44E3-9099-C40C66FF867C}">
              <a14:compatExt xmlns:a14="http://schemas.microsoft.com/office/drawing/2010/main" spid="_x0000_s11273"/>
            </a:ext>
            <a:ext uri="{FF2B5EF4-FFF2-40B4-BE49-F238E27FC236}">
              <a16:creationId xmlns:a16="http://schemas.microsoft.com/office/drawing/2014/main" id="{61F693DC-16F5-4F44-BBDA-DC73644DD492}"/>
            </a:ext>
          </a:extLst>
        </xdr:cNvPr>
        <xdr:cNvSpPr/>
      </xdr:nvSpPr>
      <xdr:spPr bwMode="auto">
        <a:xfrm>
          <a:off x="3984625" y="7505700"/>
          <a:ext cx="1181100" cy="115700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352425</xdr:colOff>
      <xdr:row>28</xdr:row>
      <xdr:rowOff>0</xdr:rowOff>
    </xdr:from>
    <xdr:to>
      <xdr:col>6</xdr:col>
      <xdr:colOff>173354</xdr:colOff>
      <xdr:row>33</xdr:row>
      <xdr:rowOff>24165</xdr:rowOff>
    </xdr:to>
    <xdr:sp macro="" textlink="">
      <xdr:nvSpPr>
        <xdr:cNvPr id="6" name="BarCodeCtrl6" hidden="1">
          <a:extLst>
            <a:ext uri="{63B3BB69-23CF-44E3-9099-C40C66FF867C}">
              <a14:compatExt xmlns:a14="http://schemas.microsoft.com/office/drawing/2010/main" spid="_x0000_s11274"/>
            </a:ext>
            <a:ext uri="{FF2B5EF4-FFF2-40B4-BE49-F238E27FC236}">
              <a16:creationId xmlns:a16="http://schemas.microsoft.com/office/drawing/2014/main" id="{FDA1B57D-A8E7-4AB2-8C57-50B4F7B38C71}"/>
            </a:ext>
          </a:extLst>
        </xdr:cNvPr>
        <xdr:cNvSpPr/>
      </xdr:nvSpPr>
      <xdr:spPr bwMode="auto">
        <a:xfrm>
          <a:off x="5895975" y="7505700"/>
          <a:ext cx="1187450" cy="115700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7</xdr:col>
      <xdr:colOff>942975</xdr:colOff>
      <xdr:row>28</xdr:row>
      <xdr:rowOff>0</xdr:rowOff>
    </xdr:from>
    <xdr:to>
      <xdr:col>8</xdr:col>
      <xdr:colOff>1012825</xdr:colOff>
      <xdr:row>33</xdr:row>
      <xdr:rowOff>24165</xdr:rowOff>
    </xdr:to>
    <xdr:sp macro="" textlink="">
      <xdr:nvSpPr>
        <xdr:cNvPr id="7" name="BarCodeCtrl7" hidden="1">
          <a:extLst>
            <a:ext uri="{63B3BB69-23CF-44E3-9099-C40C66FF867C}">
              <a14:compatExt xmlns:a14="http://schemas.microsoft.com/office/drawing/2010/main" spid="_x0000_s11275"/>
            </a:ext>
            <a:ext uri="{FF2B5EF4-FFF2-40B4-BE49-F238E27FC236}">
              <a16:creationId xmlns:a16="http://schemas.microsoft.com/office/drawing/2014/main" id="{54BDD9C0-C186-4B4D-A49D-3D870C20B3A8}"/>
            </a:ext>
          </a:extLst>
        </xdr:cNvPr>
        <xdr:cNvSpPr/>
      </xdr:nvSpPr>
      <xdr:spPr bwMode="auto">
        <a:xfrm>
          <a:off x="9166225" y="7505700"/>
          <a:ext cx="1187450" cy="115700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657225</xdr:colOff>
      <xdr:row>28</xdr:row>
      <xdr:rowOff>0</xdr:rowOff>
    </xdr:from>
    <xdr:to>
      <xdr:col>10</xdr:col>
      <xdr:colOff>720725</xdr:colOff>
      <xdr:row>33</xdr:row>
      <xdr:rowOff>24165</xdr:rowOff>
    </xdr:to>
    <xdr:sp macro="" textlink="">
      <xdr:nvSpPr>
        <xdr:cNvPr id="8" name="BarCodeCtrl8" hidden="1">
          <a:extLst>
            <a:ext uri="{63B3BB69-23CF-44E3-9099-C40C66FF867C}">
              <a14:compatExt xmlns:a14="http://schemas.microsoft.com/office/drawing/2010/main" spid="_x0000_s11276"/>
            </a:ext>
            <a:ext uri="{FF2B5EF4-FFF2-40B4-BE49-F238E27FC236}">
              <a16:creationId xmlns:a16="http://schemas.microsoft.com/office/drawing/2014/main" id="{6A0CD071-523D-455D-9C06-AD8F3273D11E}"/>
            </a:ext>
          </a:extLst>
        </xdr:cNvPr>
        <xdr:cNvSpPr/>
      </xdr:nvSpPr>
      <xdr:spPr bwMode="auto">
        <a:xfrm>
          <a:off x="11102975" y="7505700"/>
          <a:ext cx="1187450" cy="115700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238125</xdr:colOff>
      <xdr:row>28</xdr:row>
      <xdr:rowOff>0</xdr:rowOff>
    </xdr:from>
    <xdr:to>
      <xdr:col>11</xdr:col>
      <xdr:colOff>1411968</xdr:colOff>
      <xdr:row>33</xdr:row>
      <xdr:rowOff>24165</xdr:rowOff>
    </xdr:to>
    <xdr:sp macro="" textlink="">
      <xdr:nvSpPr>
        <xdr:cNvPr id="9" name="BarCodeCtrl9" hidden="1">
          <a:extLst>
            <a:ext uri="{63B3BB69-23CF-44E3-9099-C40C66FF867C}">
              <a14:compatExt xmlns:a14="http://schemas.microsoft.com/office/drawing/2010/main" spid="_x0000_s11277"/>
            </a:ext>
            <a:ext uri="{FF2B5EF4-FFF2-40B4-BE49-F238E27FC236}">
              <a16:creationId xmlns:a16="http://schemas.microsoft.com/office/drawing/2014/main" id="{0768818A-A87B-4567-BBCE-1C7A98BC8AD5}"/>
            </a:ext>
          </a:extLst>
        </xdr:cNvPr>
        <xdr:cNvSpPr/>
      </xdr:nvSpPr>
      <xdr:spPr bwMode="auto">
        <a:xfrm>
          <a:off x="13058775" y="7505700"/>
          <a:ext cx="1187450" cy="115700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0</xdr:colOff>
      <xdr:row>28</xdr:row>
      <xdr:rowOff>0</xdr:rowOff>
    </xdr:from>
    <xdr:to>
      <xdr:col>12</xdr:col>
      <xdr:colOff>1205774</xdr:colOff>
      <xdr:row>33</xdr:row>
      <xdr:rowOff>24165</xdr:rowOff>
    </xdr:to>
    <xdr:sp macro="" textlink="">
      <xdr:nvSpPr>
        <xdr:cNvPr id="10" name="BarCodeCtrl10" hidden="1">
          <a:extLst>
            <a:ext uri="{63B3BB69-23CF-44E3-9099-C40C66FF867C}">
              <a14:compatExt xmlns:a14="http://schemas.microsoft.com/office/drawing/2010/main" spid="_x0000_s11278"/>
            </a:ext>
            <a:ext uri="{FF2B5EF4-FFF2-40B4-BE49-F238E27FC236}">
              <a16:creationId xmlns:a16="http://schemas.microsoft.com/office/drawing/2014/main" id="{DFCAA7C0-05B6-4E2F-86E3-1B7A28F08DA2}"/>
            </a:ext>
          </a:extLst>
        </xdr:cNvPr>
        <xdr:cNvSpPr/>
      </xdr:nvSpPr>
      <xdr:spPr bwMode="auto">
        <a:xfrm>
          <a:off x="14084300" y="7505700"/>
          <a:ext cx="1189264" cy="115700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6</xdr:col>
      <xdr:colOff>352425</xdr:colOff>
      <xdr:row>28</xdr:row>
      <xdr:rowOff>0</xdr:rowOff>
    </xdr:from>
    <xdr:ext cx="1192306" cy="1224241"/>
    <xdr:sp macro="" textlink="">
      <xdr:nvSpPr>
        <xdr:cNvPr id="11" name="BarCodeCtrl6" hidden="1">
          <a:extLst>
            <a:ext uri="{63B3BB69-23CF-44E3-9099-C40C66FF867C}">
              <a14:compatExt xmlns:a14="http://schemas.microsoft.com/office/drawing/2010/main" spid="_x0000_s11274"/>
            </a:ext>
            <a:ext uri="{FF2B5EF4-FFF2-40B4-BE49-F238E27FC236}">
              <a16:creationId xmlns:a16="http://schemas.microsoft.com/office/drawing/2014/main" id="{737324A1-A3BF-48BC-AE78-007D57622514}"/>
            </a:ext>
          </a:extLst>
        </xdr:cNvPr>
        <xdr:cNvSpPr/>
      </xdr:nvSpPr>
      <xdr:spPr bwMode="auto">
        <a:xfrm>
          <a:off x="7235825" y="7505700"/>
          <a:ext cx="1192306" cy="122424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6</xdr:col>
      <xdr:colOff>0</xdr:colOff>
      <xdr:row>25</xdr:row>
      <xdr:rowOff>190501</xdr:rowOff>
    </xdr:from>
    <xdr:to>
      <xdr:col>6</xdr:col>
      <xdr:colOff>728382</xdr:colOff>
      <xdr:row>26</xdr:row>
      <xdr:rowOff>302559</xdr:rowOff>
    </xdr:to>
    <xdr:sp macro="" textlink="">
      <xdr:nvSpPr>
        <xdr:cNvPr id="12" name="テキスト ボックス 11">
          <a:extLst>
            <a:ext uri="{FF2B5EF4-FFF2-40B4-BE49-F238E27FC236}">
              <a16:creationId xmlns:a16="http://schemas.microsoft.com/office/drawing/2014/main" id="{C794AFF4-F65C-4486-89A5-DA093AB7BEF6}"/>
            </a:ext>
          </a:extLst>
        </xdr:cNvPr>
        <xdr:cNvSpPr txBox="1"/>
      </xdr:nvSpPr>
      <xdr:spPr>
        <a:xfrm>
          <a:off x="6883400" y="6667501"/>
          <a:ext cx="728382" cy="3660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Meiryo UI" panose="020B0604030504040204" pitchFamily="50" charset="-128"/>
              <a:ea typeface="Meiryo UI" panose="020B0604030504040204" pitchFamily="50" charset="-128"/>
            </a:rPr>
            <a:t>※</a:t>
          </a:r>
          <a:endParaRPr kumimoji="1" lang="ja-JP" altLang="en-US" sz="1100">
            <a:latin typeface="Meiryo UI" panose="020B0604030504040204" pitchFamily="50" charset="-128"/>
            <a:ea typeface="Meiryo UI" panose="020B0604030504040204"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21</xdr:col>
      <xdr:colOff>28575</xdr:colOff>
      <xdr:row>22</xdr:row>
      <xdr:rowOff>0</xdr:rowOff>
    </xdr:from>
    <xdr:to>
      <xdr:col>29</xdr:col>
      <xdr:colOff>152400</xdr:colOff>
      <xdr:row>23</xdr:row>
      <xdr:rowOff>58356</xdr:rowOff>
    </xdr:to>
    <xdr:sp macro="" textlink="">
      <xdr:nvSpPr>
        <xdr:cNvPr id="2" name="BarCodeCtrl1" hidden="1">
          <a:extLst>
            <a:ext uri="{63B3BB69-23CF-44E3-9099-C40C66FF867C}">
              <a14:compatExt xmlns:a14="http://schemas.microsoft.com/office/drawing/2010/main" spid="_x0000_s19457"/>
            </a:ext>
            <a:ext uri="{FF2B5EF4-FFF2-40B4-BE49-F238E27FC236}">
              <a16:creationId xmlns:a16="http://schemas.microsoft.com/office/drawing/2014/main" id="{E225BCB5-EA3B-4F1F-9732-DC95B15DEDA0}"/>
            </a:ext>
          </a:extLst>
        </xdr:cNvPr>
        <xdr:cNvSpPr/>
      </xdr:nvSpPr>
      <xdr:spPr bwMode="auto">
        <a:xfrm>
          <a:off x="4162425" y="9791700"/>
          <a:ext cx="1727200" cy="27743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21</xdr:col>
      <xdr:colOff>123825</xdr:colOff>
      <xdr:row>49</xdr:row>
      <xdr:rowOff>0</xdr:rowOff>
    </xdr:from>
    <xdr:to>
      <xdr:col>29</xdr:col>
      <xdr:colOff>63500</xdr:colOff>
      <xdr:row>50</xdr:row>
      <xdr:rowOff>136673</xdr:rowOff>
    </xdr:to>
    <xdr:sp macro="" textlink="">
      <xdr:nvSpPr>
        <xdr:cNvPr id="2" name="BarCodeCtrl1" hidden="1">
          <a:extLst>
            <a:ext uri="{63B3BB69-23CF-44E3-9099-C40C66FF867C}">
              <a14:compatExt xmlns:a14="http://schemas.microsoft.com/office/drawing/2010/main" spid="_x0000_s20481"/>
            </a:ext>
            <a:ext uri="{FF2B5EF4-FFF2-40B4-BE49-F238E27FC236}">
              <a16:creationId xmlns:a16="http://schemas.microsoft.com/office/drawing/2014/main" id="{48C49C60-B9A3-4C9E-8475-B15DCB0A44B2}"/>
            </a:ext>
          </a:extLst>
        </xdr:cNvPr>
        <xdr:cNvSpPr/>
      </xdr:nvSpPr>
      <xdr:spPr bwMode="auto">
        <a:xfrm>
          <a:off x="4257675" y="8464550"/>
          <a:ext cx="1546225" cy="285263"/>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21</xdr:col>
      <xdr:colOff>9525</xdr:colOff>
      <xdr:row>35</xdr:row>
      <xdr:rowOff>0</xdr:rowOff>
    </xdr:from>
    <xdr:to>
      <xdr:col>29</xdr:col>
      <xdr:colOff>25400</xdr:colOff>
      <xdr:row>37</xdr:row>
      <xdr:rowOff>21493</xdr:rowOff>
    </xdr:to>
    <xdr:sp macro="" textlink="">
      <xdr:nvSpPr>
        <xdr:cNvPr id="2" name="BarCodeCtrl1" hidden="1">
          <a:extLst>
            <a:ext uri="{63B3BB69-23CF-44E3-9099-C40C66FF867C}">
              <a14:compatExt xmlns:a14="http://schemas.microsoft.com/office/drawing/2010/main" spid="_x0000_s15361"/>
            </a:ext>
            <a:ext uri="{FF2B5EF4-FFF2-40B4-BE49-F238E27FC236}">
              <a16:creationId xmlns:a16="http://schemas.microsoft.com/office/drawing/2014/main" id="{F731D0A7-B9B1-40A9-A2ED-9737C1DCEB6A}"/>
            </a:ext>
          </a:extLst>
        </xdr:cNvPr>
        <xdr:cNvSpPr/>
      </xdr:nvSpPr>
      <xdr:spPr bwMode="auto">
        <a:xfrm>
          <a:off x="10390505" y="8938260"/>
          <a:ext cx="1595755" cy="360583"/>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0</xdr:colOff>
      <xdr:row>1</xdr:row>
      <xdr:rowOff>0</xdr:rowOff>
    </xdr:from>
    <xdr:to>
      <xdr:col>14</xdr:col>
      <xdr:colOff>21714</xdr:colOff>
      <xdr:row>3</xdr:row>
      <xdr:rowOff>138430</xdr:rowOff>
    </xdr:to>
    <xdr:sp macro="" textlink="">
      <xdr:nvSpPr>
        <xdr:cNvPr id="2" name="BarCodeCtrl1" hidden="1">
          <a:extLst>
            <a:ext uri="{63B3BB69-23CF-44E3-9099-C40C66FF867C}">
              <a14:compatExt xmlns:a14="http://schemas.microsoft.com/office/drawing/2010/main" spid="_x0000_s12289"/>
            </a:ext>
            <a:ext uri="{FF2B5EF4-FFF2-40B4-BE49-F238E27FC236}">
              <a16:creationId xmlns:a16="http://schemas.microsoft.com/office/drawing/2014/main" id="{FF55C3D1-87B4-4655-9DBD-A46862484B5F}"/>
            </a:ext>
          </a:extLst>
        </xdr:cNvPr>
        <xdr:cNvSpPr/>
      </xdr:nvSpPr>
      <xdr:spPr bwMode="auto">
        <a:xfrm>
          <a:off x="13860780" y="68580"/>
          <a:ext cx="1788284" cy="838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5</xdr:col>
      <xdr:colOff>251689</xdr:colOff>
      <xdr:row>0</xdr:row>
      <xdr:rowOff>0</xdr:rowOff>
    </xdr:from>
    <xdr:to>
      <xdr:col>13</xdr:col>
      <xdr:colOff>582377</xdr:colOff>
      <xdr:row>8</xdr:row>
      <xdr:rowOff>163691</xdr:rowOff>
    </xdr:to>
    <xdr:sp macro="" textlink="">
      <xdr:nvSpPr>
        <xdr:cNvPr id="4" name="テキスト ボックス 3">
          <a:extLst>
            <a:ext uri="{FF2B5EF4-FFF2-40B4-BE49-F238E27FC236}">
              <a16:creationId xmlns:a16="http://schemas.microsoft.com/office/drawing/2014/main" id="{2FF3A3C8-8520-4B97-A108-88955608F52D}"/>
            </a:ext>
          </a:extLst>
        </xdr:cNvPr>
        <xdr:cNvSpPr txBox="1"/>
      </xdr:nvSpPr>
      <xdr:spPr>
        <a:xfrm>
          <a:off x="7155593" y="0"/>
          <a:ext cx="8171025" cy="21467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事業所指定番号</a:t>
          </a:r>
          <a:r>
            <a:rPr kumimoji="1" lang="en-US" altLang="ja-JP" sz="1000">
              <a:latin typeface="Noto Sans JP" panose="020B0200000000000000" pitchFamily="50" charset="-128"/>
              <a:ea typeface="Noto Sans JP" panose="020B0200000000000000" pitchFamily="50" charset="-128"/>
            </a:rPr>
            <a:t>】</a:t>
          </a:r>
        </a:p>
        <a:p>
          <a:r>
            <a:rPr kumimoji="1" lang="en-US" altLang="ja-JP" sz="1000">
              <a:latin typeface="Noto Sans JP" panose="020B0200000000000000" pitchFamily="50" charset="-128"/>
              <a:ea typeface="Noto Sans JP" panose="020B0200000000000000" pitchFamily="50" charset="-128"/>
            </a:rPr>
            <a:t>10</a:t>
          </a:r>
          <a:r>
            <a:rPr kumimoji="1" lang="ja-JP" altLang="en-US" sz="1000">
              <a:latin typeface="Noto Sans JP" panose="020B0200000000000000" pitchFamily="50" charset="-128"/>
              <a:ea typeface="Noto Sans JP" panose="020B0200000000000000" pitchFamily="50" charset="-128"/>
            </a:rPr>
            <a:t>桁の事業所指定番号を入力して下さい。</a:t>
          </a:r>
          <a:endParaRPr kumimoji="1" lang="en-US" altLang="ja-JP" sz="1000">
            <a:latin typeface="Noto Sans JP" panose="020B0200000000000000" pitchFamily="50" charset="-128"/>
            <a:ea typeface="Noto Sans JP" panose="020B0200000000000000" pitchFamily="50" charset="-128"/>
          </a:endParaRPr>
        </a:p>
        <a:p>
          <a:r>
            <a:rPr kumimoji="1" lang="en-US" altLang="ja-JP" sz="1000" b="0" u="none">
              <a:latin typeface="Noto Sans JP" panose="020B0200000000000000" pitchFamily="50" charset="-128"/>
              <a:ea typeface="Noto Sans JP" panose="020B0200000000000000" pitchFamily="50" charset="-128"/>
            </a:rPr>
            <a:t>【</a:t>
          </a:r>
          <a:r>
            <a:rPr kumimoji="1" lang="ja-JP" altLang="en-US" sz="1000" b="0" u="none">
              <a:latin typeface="Noto Sans JP" panose="020B0200000000000000" pitchFamily="50" charset="-128"/>
              <a:ea typeface="Noto Sans JP" panose="020B0200000000000000" pitchFamily="50" charset="-128"/>
            </a:rPr>
            <a:t>採用予定者</a:t>
          </a:r>
          <a:r>
            <a:rPr kumimoji="1" lang="en-US" altLang="ja-JP" sz="1000" b="0" u="none">
              <a:latin typeface="Noto Sans JP" panose="020B0200000000000000" pitchFamily="50" charset="-128"/>
              <a:ea typeface="Noto Sans JP" panose="020B0200000000000000" pitchFamily="50"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chemeClr val="dk1"/>
              </a:solidFill>
              <a:effectLst/>
              <a:latin typeface="Noto Sans JP" panose="020B0200000000000000" pitchFamily="50" charset="-128"/>
              <a:ea typeface="Noto Sans JP" panose="020B0200000000000000" pitchFamily="50" charset="-128"/>
              <a:cs typeface="+mn-cs"/>
            </a:rPr>
            <a:t>採用予定者の項目に「〇」をつけてください。</a:t>
          </a:r>
          <a:r>
            <a:rPr kumimoji="1" lang="ja-JP" altLang="en-US" sz="1000" b="0" u="none">
              <a:latin typeface="Noto Sans JP" panose="020B0200000000000000" pitchFamily="50" charset="-128"/>
              <a:ea typeface="Noto Sans JP" panose="020B0200000000000000" pitchFamily="50" charset="-128"/>
            </a:rPr>
            <a:t>申請時点で「姓・名・生年月日」が分からない場合、入力は不要です。</a:t>
          </a:r>
          <a:endParaRPr kumimoji="1" lang="en-US" altLang="ja-JP" sz="1000" b="0" u="none">
            <a:latin typeface="Noto Sans JP" panose="020B0200000000000000" pitchFamily="50" charset="-128"/>
            <a:ea typeface="Noto Sans JP" panose="020B0200000000000000" pitchFamily="50" charset="-128"/>
          </a:endParaRPr>
        </a:p>
        <a:p>
          <a:r>
            <a:rPr kumimoji="1" lang="en-US" altLang="ja-JP" sz="100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勤続年数</a:t>
          </a:r>
          <a:r>
            <a:rPr kumimoji="1" lang="en-US" altLang="ja-JP" sz="100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勤務形態</a:t>
          </a:r>
          <a:r>
            <a:rPr kumimoji="1" lang="en-US" altLang="ja-JP" sz="1000">
              <a:latin typeface="Noto Sans JP" panose="020B0200000000000000" pitchFamily="50" charset="-128"/>
              <a:ea typeface="Noto Sans JP" panose="020B0200000000000000" pitchFamily="50"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ea"/>
              <a:ea typeface="+mn-ea"/>
              <a:cs typeface="+mn-cs"/>
            </a:rPr>
            <a:t>令和</a:t>
          </a:r>
          <a:r>
            <a:rPr kumimoji="1" lang="en-US" altLang="ja-JP" sz="1100">
              <a:solidFill>
                <a:schemeClr val="dk1"/>
              </a:solidFill>
              <a:effectLst/>
              <a:latin typeface="+mn-ea"/>
              <a:ea typeface="+mn-ea"/>
              <a:cs typeface="+mn-cs"/>
            </a:rPr>
            <a:t>8</a:t>
          </a:r>
          <a:r>
            <a:rPr kumimoji="1" lang="ja-JP" altLang="ja-JP" sz="1100">
              <a:solidFill>
                <a:schemeClr val="dk1"/>
              </a:solidFill>
              <a:effectLst/>
              <a:latin typeface="+mn-ea"/>
              <a:ea typeface="+mn-ea"/>
              <a:cs typeface="+mn-cs"/>
            </a:rPr>
            <a:t>年</a:t>
          </a:r>
          <a:r>
            <a:rPr kumimoji="1" lang="en-US" altLang="ja-JP" sz="1100">
              <a:solidFill>
                <a:schemeClr val="dk1"/>
              </a:solidFill>
              <a:effectLst/>
              <a:latin typeface="+mn-ea"/>
              <a:ea typeface="+mn-ea"/>
              <a:cs typeface="+mn-cs"/>
            </a:rPr>
            <a:t>4</a:t>
          </a:r>
          <a:r>
            <a:rPr kumimoji="1" lang="ja-JP" altLang="ja-JP" sz="1100">
              <a:solidFill>
                <a:schemeClr val="dk1"/>
              </a:solidFill>
              <a:effectLst/>
              <a:latin typeface="+mn-ea"/>
              <a:ea typeface="+mn-ea"/>
              <a:cs typeface="+mn-cs"/>
            </a:rPr>
            <a:t>月</a:t>
          </a:r>
          <a:r>
            <a:rPr kumimoji="1" lang="en-US" altLang="ja-JP" sz="1100">
              <a:solidFill>
                <a:schemeClr val="dk1"/>
              </a:solidFill>
              <a:effectLst/>
              <a:latin typeface="+mn-ea"/>
              <a:ea typeface="+mn-ea"/>
              <a:cs typeface="+mn-cs"/>
            </a:rPr>
            <a:t>1</a:t>
          </a:r>
          <a:r>
            <a:rPr kumimoji="1" lang="ja-JP" altLang="ja-JP" sz="1100">
              <a:solidFill>
                <a:schemeClr val="dk1"/>
              </a:solidFill>
              <a:effectLst/>
              <a:latin typeface="+mn-ea"/>
              <a:ea typeface="+mn-ea"/>
              <a:cs typeface="+mn-cs"/>
            </a:rPr>
            <a:t>時点の勤続年数</a:t>
          </a:r>
          <a:r>
            <a:rPr kumimoji="1" lang="en-US" altLang="ja-JP" sz="1100">
              <a:solidFill>
                <a:schemeClr val="dk1"/>
              </a:solidFill>
              <a:effectLst/>
              <a:latin typeface="+mn-ea"/>
              <a:ea typeface="+mn-ea"/>
              <a:cs typeface="+mn-cs"/>
            </a:rPr>
            <a:t>/</a:t>
          </a:r>
          <a:r>
            <a:rPr kumimoji="1" lang="ja-JP" altLang="ja-JP" sz="1100">
              <a:solidFill>
                <a:schemeClr val="dk1"/>
              </a:solidFill>
              <a:effectLst/>
              <a:latin typeface="+mn-ea"/>
              <a:ea typeface="+mn-ea"/>
              <a:cs typeface="+mn-cs"/>
            </a:rPr>
            <a:t>勤務形態を選択してください。</a:t>
          </a:r>
          <a:endParaRPr kumimoji="1" lang="en-US" altLang="ja-JP" sz="1100">
            <a:latin typeface="+mn-ea"/>
            <a:ea typeface="+mn-ea"/>
          </a:endParaRPr>
        </a:p>
        <a:p>
          <a:r>
            <a:rPr kumimoji="1" lang="en-US" altLang="ja-JP" sz="100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申請対象月数</a:t>
          </a:r>
          <a:r>
            <a:rPr kumimoji="1" lang="en-US" altLang="ja-JP" sz="1000">
              <a:latin typeface="Noto Sans JP" panose="020B0200000000000000" pitchFamily="50" charset="-128"/>
              <a:ea typeface="Noto Sans JP" panose="020B0200000000000000" pitchFamily="50" charset="-128"/>
            </a:rPr>
            <a:t>】</a:t>
          </a:r>
        </a:p>
        <a:p>
          <a:r>
            <a:rPr kumimoji="1" lang="ja-JP" altLang="en-US" sz="1000" b="1" u="sng">
              <a:latin typeface="Noto Sans JP" panose="020B0200000000000000" pitchFamily="50" charset="-128"/>
              <a:ea typeface="Noto Sans JP" panose="020B0200000000000000" pitchFamily="50" charset="-128"/>
            </a:rPr>
            <a:t>対象外となる申請対象月数（グレーのセル）</a:t>
          </a:r>
          <a:r>
            <a:rPr kumimoji="1" lang="ja-JP" altLang="en-US" sz="1000" b="0" u="none">
              <a:latin typeface="Noto Sans JP" panose="020B0200000000000000" pitchFamily="50" charset="-128"/>
              <a:ea typeface="Noto Sans JP" panose="020B0200000000000000" pitchFamily="50" charset="-128"/>
            </a:rPr>
            <a:t>に数値が入っている場合は、</a:t>
          </a:r>
          <a:r>
            <a:rPr kumimoji="1" lang="ja-JP" altLang="en-US" sz="1000">
              <a:latin typeface="Noto Sans JP" panose="020B0200000000000000" pitchFamily="50" charset="-128"/>
              <a:ea typeface="Noto Sans JP" panose="020B0200000000000000" pitchFamily="50" charset="-128"/>
            </a:rPr>
            <a:t>削除してください。</a:t>
          </a:r>
          <a:endParaRPr kumimoji="1" lang="en-US" altLang="ja-JP" sz="1000">
            <a:latin typeface="Noto Sans JP" panose="020B0200000000000000" pitchFamily="50" charset="-128"/>
            <a:ea typeface="Noto Sans JP" panose="020B0200000000000000" pitchFamily="50" charset="-128"/>
          </a:endParaRPr>
        </a:p>
        <a:p>
          <a:endParaRPr kumimoji="1" lang="en-US" altLang="ja-JP" sz="1100">
            <a:latin typeface="Noto Sans JP" panose="020B0200000000000000" pitchFamily="50" charset="-128"/>
            <a:ea typeface="Noto Sans JP" panose="020B0200000000000000" pitchFamily="50"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21</xdr:col>
      <xdr:colOff>28575</xdr:colOff>
      <xdr:row>21</xdr:row>
      <xdr:rowOff>0</xdr:rowOff>
    </xdr:from>
    <xdr:to>
      <xdr:col>29</xdr:col>
      <xdr:colOff>152400</xdr:colOff>
      <xdr:row>22</xdr:row>
      <xdr:rowOff>60895</xdr:rowOff>
    </xdr:to>
    <xdr:sp macro="" textlink="">
      <xdr:nvSpPr>
        <xdr:cNvPr id="2" name="BarCodeCtrl1" hidden="1">
          <a:extLst>
            <a:ext uri="{63B3BB69-23CF-44E3-9099-C40C66FF867C}">
              <a14:compatExt xmlns:a14="http://schemas.microsoft.com/office/drawing/2010/main" spid="_x0000_s19457"/>
            </a:ext>
            <a:ext uri="{FF2B5EF4-FFF2-40B4-BE49-F238E27FC236}">
              <a16:creationId xmlns:a16="http://schemas.microsoft.com/office/drawing/2014/main" id="{8A3A6453-217F-4379-BB28-7DB04DBB9140}"/>
            </a:ext>
          </a:extLst>
        </xdr:cNvPr>
        <xdr:cNvSpPr/>
      </xdr:nvSpPr>
      <xdr:spPr bwMode="auto">
        <a:xfrm>
          <a:off x="4187825" y="8854440"/>
          <a:ext cx="1710055" cy="21456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12</xdr:col>
      <xdr:colOff>0</xdr:colOff>
      <xdr:row>28</xdr:row>
      <xdr:rowOff>0</xdr:rowOff>
    </xdr:from>
    <xdr:to>
      <xdr:col>13</xdr:col>
      <xdr:colOff>212724</xdr:colOff>
      <xdr:row>30</xdr:row>
      <xdr:rowOff>114301</xdr:rowOff>
    </xdr:to>
    <xdr:sp macro="" textlink="">
      <xdr:nvSpPr>
        <xdr:cNvPr id="2" name="BarCodeCtrl1" hidden="1">
          <a:extLst>
            <a:ext uri="{63B3BB69-23CF-44E3-9099-C40C66FF867C}">
              <a14:compatExt xmlns:a14="http://schemas.microsoft.com/office/drawing/2010/main" spid="_x0000_s11265"/>
            </a:ext>
            <a:ext uri="{FF2B5EF4-FFF2-40B4-BE49-F238E27FC236}">
              <a16:creationId xmlns:a16="http://schemas.microsoft.com/office/drawing/2014/main" id="{E6C143C6-550E-4BC4-A2E9-0A298836129A}"/>
            </a:ext>
          </a:extLst>
        </xdr:cNvPr>
        <xdr:cNvSpPr/>
      </xdr:nvSpPr>
      <xdr:spPr bwMode="auto">
        <a:xfrm>
          <a:off x="15689580" y="7459980"/>
          <a:ext cx="1708785" cy="4953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104775</xdr:colOff>
      <xdr:row>28</xdr:row>
      <xdr:rowOff>0</xdr:rowOff>
    </xdr:from>
    <xdr:to>
      <xdr:col>2</xdr:col>
      <xdr:colOff>987425</xdr:colOff>
      <xdr:row>33</xdr:row>
      <xdr:rowOff>20355</xdr:rowOff>
    </xdr:to>
    <xdr:sp macro="" textlink="">
      <xdr:nvSpPr>
        <xdr:cNvPr id="3" name="BarCodeCtrl3" hidden="1">
          <a:extLst>
            <a:ext uri="{63B3BB69-23CF-44E3-9099-C40C66FF867C}">
              <a14:compatExt xmlns:a14="http://schemas.microsoft.com/office/drawing/2010/main" spid="_x0000_s11271"/>
            </a:ext>
            <a:ext uri="{FF2B5EF4-FFF2-40B4-BE49-F238E27FC236}">
              <a16:creationId xmlns:a16="http://schemas.microsoft.com/office/drawing/2014/main" id="{35A35BC4-9284-49DD-8FED-50525F387A51}"/>
            </a:ext>
          </a:extLst>
        </xdr:cNvPr>
        <xdr:cNvSpPr/>
      </xdr:nvSpPr>
      <xdr:spPr bwMode="auto">
        <a:xfrm>
          <a:off x="103505" y="7459980"/>
          <a:ext cx="1188720" cy="97539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533400</xdr:colOff>
      <xdr:row>28</xdr:row>
      <xdr:rowOff>0</xdr:rowOff>
    </xdr:from>
    <xdr:to>
      <xdr:col>4</xdr:col>
      <xdr:colOff>1202055</xdr:colOff>
      <xdr:row>33</xdr:row>
      <xdr:rowOff>20355</xdr:rowOff>
    </xdr:to>
    <xdr:sp macro="" textlink="">
      <xdr:nvSpPr>
        <xdr:cNvPr id="4" name="BarCodeCtrl4" hidden="1">
          <a:extLst>
            <a:ext uri="{63B3BB69-23CF-44E3-9099-C40C66FF867C}">
              <a14:compatExt xmlns:a14="http://schemas.microsoft.com/office/drawing/2010/main" spid="_x0000_s11272"/>
            </a:ext>
            <a:ext uri="{FF2B5EF4-FFF2-40B4-BE49-F238E27FC236}">
              <a16:creationId xmlns:a16="http://schemas.microsoft.com/office/drawing/2014/main" id="{62304502-90C4-4ABE-B648-453883404545}"/>
            </a:ext>
          </a:extLst>
        </xdr:cNvPr>
        <xdr:cNvSpPr/>
      </xdr:nvSpPr>
      <xdr:spPr bwMode="auto">
        <a:xfrm>
          <a:off x="3185160" y="7459980"/>
          <a:ext cx="1204595" cy="97539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85725</xdr:colOff>
      <xdr:row>28</xdr:row>
      <xdr:rowOff>0</xdr:rowOff>
    </xdr:from>
    <xdr:to>
      <xdr:col>4</xdr:col>
      <xdr:colOff>1280160</xdr:colOff>
      <xdr:row>33</xdr:row>
      <xdr:rowOff>20355</xdr:rowOff>
    </xdr:to>
    <xdr:sp macro="" textlink="">
      <xdr:nvSpPr>
        <xdr:cNvPr id="5" name="BarCodeCtrl5" hidden="1">
          <a:extLst>
            <a:ext uri="{63B3BB69-23CF-44E3-9099-C40C66FF867C}">
              <a14:compatExt xmlns:a14="http://schemas.microsoft.com/office/drawing/2010/main" spid="_x0000_s11273"/>
            </a:ext>
            <a:ext uri="{FF2B5EF4-FFF2-40B4-BE49-F238E27FC236}">
              <a16:creationId xmlns:a16="http://schemas.microsoft.com/office/drawing/2014/main" id="{664CFDDB-76AA-45F7-BE7A-EA1D5FD33212}"/>
            </a:ext>
          </a:extLst>
        </xdr:cNvPr>
        <xdr:cNvSpPr/>
      </xdr:nvSpPr>
      <xdr:spPr bwMode="auto">
        <a:xfrm>
          <a:off x="5125085" y="7459980"/>
          <a:ext cx="1194435" cy="97539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352425</xdr:colOff>
      <xdr:row>28</xdr:row>
      <xdr:rowOff>0</xdr:rowOff>
    </xdr:from>
    <xdr:to>
      <xdr:col>6</xdr:col>
      <xdr:colOff>177164</xdr:colOff>
      <xdr:row>33</xdr:row>
      <xdr:rowOff>20355</xdr:rowOff>
    </xdr:to>
    <xdr:sp macro="" textlink="">
      <xdr:nvSpPr>
        <xdr:cNvPr id="6" name="BarCodeCtrl6" hidden="1">
          <a:extLst>
            <a:ext uri="{63B3BB69-23CF-44E3-9099-C40C66FF867C}">
              <a14:compatExt xmlns:a14="http://schemas.microsoft.com/office/drawing/2010/main" spid="_x0000_s11274"/>
            </a:ext>
            <a:ext uri="{FF2B5EF4-FFF2-40B4-BE49-F238E27FC236}">
              <a16:creationId xmlns:a16="http://schemas.microsoft.com/office/drawing/2014/main" id="{842634D5-AB17-425A-81EE-F251A3432342}"/>
            </a:ext>
          </a:extLst>
        </xdr:cNvPr>
        <xdr:cNvSpPr/>
      </xdr:nvSpPr>
      <xdr:spPr bwMode="auto">
        <a:xfrm>
          <a:off x="7037705" y="7459980"/>
          <a:ext cx="1173480" cy="97539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7</xdr:col>
      <xdr:colOff>942975</xdr:colOff>
      <xdr:row>28</xdr:row>
      <xdr:rowOff>0</xdr:rowOff>
    </xdr:from>
    <xdr:to>
      <xdr:col>8</xdr:col>
      <xdr:colOff>1015365</xdr:colOff>
      <xdr:row>33</xdr:row>
      <xdr:rowOff>20355</xdr:rowOff>
    </xdr:to>
    <xdr:sp macro="" textlink="">
      <xdr:nvSpPr>
        <xdr:cNvPr id="7" name="BarCodeCtrl7" hidden="1">
          <a:extLst>
            <a:ext uri="{63B3BB69-23CF-44E3-9099-C40C66FF867C}">
              <a14:compatExt xmlns:a14="http://schemas.microsoft.com/office/drawing/2010/main" spid="_x0000_s11275"/>
            </a:ext>
            <a:ext uri="{FF2B5EF4-FFF2-40B4-BE49-F238E27FC236}">
              <a16:creationId xmlns:a16="http://schemas.microsoft.com/office/drawing/2014/main" id="{C3F229A9-DEFE-4B8F-9718-AB6B24BEBC31}"/>
            </a:ext>
          </a:extLst>
        </xdr:cNvPr>
        <xdr:cNvSpPr/>
      </xdr:nvSpPr>
      <xdr:spPr bwMode="auto">
        <a:xfrm>
          <a:off x="10306685" y="7459980"/>
          <a:ext cx="1182370" cy="97539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657225</xdr:colOff>
      <xdr:row>28</xdr:row>
      <xdr:rowOff>0</xdr:rowOff>
    </xdr:from>
    <xdr:to>
      <xdr:col>10</xdr:col>
      <xdr:colOff>720726</xdr:colOff>
      <xdr:row>33</xdr:row>
      <xdr:rowOff>20355</xdr:rowOff>
    </xdr:to>
    <xdr:sp macro="" textlink="">
      <xdr:nvSpPr>
        <xdr:cNvPr id="8" name="BarCodeCtrl8" hidden="1">
          <a:extLst>
            <a:ext uri="{63B3BB69-23CF-44E3-9099-C40C66FF867C}">
              <a14:compatExt xmlns:a14="http://schemas.microsoft.com/office/drawing/2010/main" spid="_x0000_s11276"/>
            </a:ext>
            <a:ext uri="{FF2B5EF4-FFF2-40B4-BE49-F238E27FC236}">
              <a16:creationId xmlns:a16="http://schemas.microsoft.com/office/drawing/2014/main" id="{B1CFE0E3-47DE-4562-8A74-22C553E48E99}"/>
            </a:ext>
          </a:extLst>
        </xdr:cNvPr>
        <xdr:cNvSpPr/>
      </xdr:nvSpPr>
      <xdr:spPr bwMode="auto">
        <a:xfrm>
          <a:off x="12249785" y="7459980"/>
          <a:ext cx="1173480" cy="97539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238125</xdr:colOff>
      <xdr:row>28</xdr:row>
      <xdr:rowOff>0</xdr:rowOff>
    </xdr:from>
    <xdr:to>
      <xdr:col>11</xdr:col>
      <xdr:colOff>1411968</xdr:colOff>
      <xdr:row>33</xdr:row>
      <xdr:rowOff>20355</xdr:rowOff>
    </xdr:to>
    <xdr:sp macro="" textlink="">
      <xdr:nvSpPr>
        <xdr:cNvPr id="9" name="BarCodeCtrl9" hidden="1">
          <a:extLst>
            <a:ext uri="{63B3BB69-23CF-44E3-9099-C40C66FF867C}">
              <a14:compatExt xmlns:a14="http://schemas.microsoft.com/office/drawing/2010/main" spid="_x0000_s11277"/>
            </a:ext>
            <a:ext uri="{FF2B5EF4-FFF2-40B4-BE49-F238E27FC236}">
              <a16:creationId xmlns:a16="http://schemas.microsoft.com/office/drawing/2014/main" id="{872EEC0D-DC2F-4728-89D0-06134F4A4BC1}"/>
            </a:ext>
          </a:extLst>
        </xdr:cNvPr>
        <xdr:cNvSpPr/>
      </xdr:nvSpPr>
      <xdr:spPr bwMode="auto">
        <a:xfrm>
          <a:off x="14436725" y="7459980"/>
          <a:ext cx="1171303" cy="97539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0</xdr:colOff>
      <xdr:row>28</xdr:row>
      <xdr:rowOff>0</xdr:rowOff>
    </xdr:from>
    <xdr:to>
      <xdr:col>12</xdr:col>
      <xdr:colOff>1201964</xdr:colOff>
      <xdr:row>33</xdr:row>
      <xdr:rowOff>20355</xdr:rowOff>
    </xdr:to>
    <xdr:sp macro="" textlink="">
      <xdr:nvSpPr>
        <xdr:cNvPr id="10" name="BarCodeCtrl10" hidden="1">
          <a:extLst>
            <a:ext uri="{63B3BB69-23CF-44E3-9099-C40C66FF867C}">
              <a14:compatExt xmlns:a14="http://schemas.microsoft.com/office/drawing/2010/main" spid="_x0000_s11278"/>
            </a:ext>
            <a:ext uri="{FF2B5EF4-FFF2-40B4-BE49-F238E27FC236}">
              <a16:creationId xmlns:a16="http://schemas.microsoft.com/office/drawing/2014/main" id="{3B50B09A-BBF1-4CBD-B6A9-F43A4C66524F}"/>
            </a:ext>
          </a:extLst>
        </xdr:cNvPr>
        <xdr:cNvSpPr/>
      </xdr:nvSpPr>
      <xdr:spPr bwMode="auto">
        <a:xfrm>
          <a:off x="15689580" y="7459980"/>
          <a:ext cx="1204504" cy="97539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6</xdr:col>
      <xdr:colOff>352425</xdr:colOff>
      <xdr:row>28</xdr:row>
      <xdr:rowOff>0</xdr:rowOff>
    </xdr:from>
    <xdr:ext cx="1192306" cy="1224241"/>
    <xdr:sp macro="" textlink="">
      <xdr:nvSpPr>
        <xdr:cNvPr id="11" name="BarCodeCtrl6" hidden="1">
          <a:extLst>
            <a:ext uri="{63B3BB69-23CF-44E3-9099-C40C66FF867C}">
              <a14:compatExt xmlns:a14="http://schemas.microsoft.com/office/drawing/2010/main" spid="_x0000_s11274"/>
            </a:ext>
            <a:ext uri="{FF2B5EF4-FFF2-40B4-BE49-F238E27FC236}">
              <a16:creationId xmlns:a16="http://schemas.microsoft.com/office/drawing/2014/main" id="{362F7071-D07D-4776-B0E8-28069725E365}"/>
            </a:ext>
          </a:extLst>
        </xdr:cNvPr>
        <xdr:cNvSpPr/>
      </xdr:nvSpPr>
      <xdr:spPr bwMode="auto">
        <a:xfrm>
          <a:off x="8378825" y="7459980"/>
          <a:ext cx="1192306" cy="122424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6</xdr:col>
      <xdr:colOff>0</xdr:colOff>
      <xdr:row>25</xdr:row>
      <xdr:rowOff>190501</xdr:rowOff>
    </xdr:from>
    <xdr:to>
      <xdr:col>6</xdr:col>
      <xdr:colOff>728382</xdr:colOff>
      <xdr:row>26</xdr:row>
      <xdr:rowOff>302559</xdr:rowOff>
    </xdr:to>
    <xdr:sp macro="" textlink="">
      <xdr:nvSpPr>
        <xdr:cNvPr id="12" name="テキスト ボックス 11">
          <a:extLst>
            <a:ext uri="{FF2B5EF4-FFF2-40B4-BE49-F238E27FC236}">
              <a16:creationId xmlns:a16="http://schemas.microsoft.com/office/drawing/2014/main" id="{C082F40C-93EA-4F1B-9F53-F9498C308203}"/>
            </a:ext>
          </a:extLst>
        </xdr:cNvPr>
        <xdr:cNvSpPr txBox="1"/>
      </xdr:nvSpPr>
      <xdr:spPr>
        <a:xfrm>
          <a:off x="8023860" y="6621781"/>
          <a:ext cx="729652" cy="3635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Meiryo UI" panose="020B0604030504040204" pitchFamily="50" charset="-128"/>
              <a:ea typeface="Meiryo UI" panose="020B0604030504040204" pitchFamily="50" charset="-128"/>
            </a:rPr>
            <a:t>※</a:t>
          </a:r>
          <a:endParaRPr kumimoji="1" lang="ja-JP" altLang="en-US" sz="1100">
            <a:latin typeface="Meiryo UI" panose="020B0604030504040204" pitchFamily="50" charset="-128"/>
            <a:ea typeface="Meiryo UI" panose="020B060403050404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21</xdr:col>
      <xdr:colOff>123825</xdr:colOff>
      <xdr:row>56</xdr:row>
      <xdr:rowOff>0</xdr:rowOff>
    </xdr:from>
    <xdr:to>
      <xdr:col>29</xdr:col>
      <xdr:colOff>62230</xdr:colOff>
      <xdr:row>57</xdr:row>
      <xdr:rowOff>134133</xdr:rowOff>
    </xdr:to>
    <xdr:sp macro="" textlink="">
      <xdr:nvSpPr>
        <xdr:cNvPr id="2" name="BarCodeCtrl1" hidden="1">
          <a:extLst>
            <a:ext uri="{63B3BB69-23CF-44E3-9099-C40C66FF867C}">
              <a14:compatExt xmlns:a14="http://schemas.microsoft.com/office/drawing/2010/main" spid="_x0000_s20481"/>
            </a:ext>
            <a:ext uri="{FF2B5EF4-FFF2-40B4-BE49-F238E27FC236}">
              <a16:creationId xmlns:a16="http://schemas.microsoft.com/office/drawing/2014/main" id="{205BD9B7-AE35-4A7E-BA34-C2303CB1EF5B}"/>
            </a:ext>
          </a:extLst>
        </xdr:cNvPr>
        <xdr:cNvSpPr/>
      </xdr:nvSpPr>
      <xdr:spPr bwMode="auto">
        <a:xfrm>
          <a:off x="4286885" y="9814560"/>
          <a:ext cx="1522095" cy="306853"/>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21</xdr:col>
      <xdr:colOff>9525</xdr:colOff>
      <xdr:row>35</xdr:row>
      <xdr:rowOff>0</xdr:rowOff>
    </xdr:from>
    <xdr:to>
      <xdr:col>29</xdr:col>
      <xdr:colOff>25400</xdr:colOff>
      <xdr:row>37</xdr:row>
      <xdr:rowOff>21493</xdr:rowOff>
    </xdr:to>
    <xdr:sp macro="" textlink="">
      <xdr:nvSpPr>
        <xdr:cNvPr id="2" name="BarCodeCtrl1" hidden="1">
          <a:extLst>
            <a:ext uri="{63B3BB69-23CF-44E3-9099-C40C66FF867C}">
              <a14:compatExt xmlns:a14="http://schemas.microsoft.com/office/drawing/2010/main" spid="_x0000_s15361"/>
            </a:ext>
            <a:ext uri="{FF2B5EF4-FFF2-40B4-BE49-F238E27FC236}">
              <a16:creationId xmlns:a16="http://schemas.microsoft.com/office/drawing/2014/main" id="{AB2E543C-436C-413B-BC97-B5B530C57D9E}"/>
            </a:ext>
          </a:extLst>
        </xdr:cNvPr>
        <xdr:cNvSpPr/>
      </xdr:nvSpPr>
      <xdr:spPr bwMode="auto">
        <a:xfrm>
          <a:off x="10390505" y="8938260"/>
          <a:ext cx="1597025" cy="355503"/>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12</xdr:col>
      <xdr:colOff>0</xdr:colOff>
      <xdr:row>1</xdr:row>
      <xdr:rowOff>0</xdr:rowOff>
    </xdr:from>
    <xdr:to>
      <xdr:col>14</xdr:col>
      <xdr:colOff>24254</xdr:colOff>
      <xdr:row>3</xdr:row>
      <xdr:rowOff>134620</xdr:rowOff>
    </xdr:to>
    <xdr:sp macro="" textlink="">
      <xdr:nvSpPr>
        <xdr:cNvPr id="2" name="BarCodeCtrl1" hidden="1">
          <a:extLst>
            <a:ext uri="{63B3BB69-23CF-44E3-9099-C40C66FF867C}">
              <a14:compatExt xmlns:a14="http://schemas.microsoft.com/office/drawing/2010/main" spid="_x0000_s12289"/>
            </a:ext>
            <a:ext uri="{FF2B5EF4-FFF2-40B4-BE49-F238E27FC236}">
              <a16:creationId xmlns:a16="http://schemas.microsoft.com/office/drawing/2014/main" id="{0A198484-609C-4EF8-BBBA-33DA9B09E948}"/>
            </a:ext>
          </a:extLst>
        </xdr:cNvPr>
        <xdr:cNvSpPr/>
      </xdr:nvSpPr>
      <xdr:spPr bwMode="auto">
        <a:xfrm>
          <a:off x="13693140" y="68580"/>
          <a:ext cx="1793364" cy="83693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5</xdr:col>
      <xdr:colOff>2540</xdr:colOff>
      <xdr:row>0</xdr:row>
      <xdr:rowOff>50165</xdr:rowOff>
    </xdr:from>
    <xdr:to>
      <xdr:col>13</xdr:col>
      <xdr:colOff>464344</xdr:colOff>
      <xdr:row>8</xdr:row>
      <xdr:rowOff>11906</xdr:rowOff>
    </xdr:to>
    <xdr:sp macro="" textlink="">
      <xdr:nvSpPr>
        <xdr:cNvPr id="3" name="テキスト ボックス 2">
          <a:extLst>
            <a:ext uri="{FF2B5EF4-FFF2-40B4-BE49-F238E27FC236}">
              <a16:creationId xmlns:a16="http://schemas.microsoft.com/office/drawing/2014/main" id="{94E70135-02D2-47C7-9D48-685DCBFA2BA0}"/>
            </a:ext>
          </a:extLst>
        </xdr:cNvPr>
        <xdr:cNvSpPr txBox="1"/>
      </xdr:nvSpPr>
      <xdr:spPr>
        <a:xfrm>
          <a:off x="6896259" y="50165"/>
          <a:ext cx="8141335" cy="18667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Noto Sans JP" panose="020B0200000000000000" pitchFamily="50" charset="-128"/>
              <a:ea typeface="Noto Sans JP" panose="020B0200000000000000" pitchFamily="50" charset="-128"/>
            </a:rPr>
            <a:t>　</a:t>
          </a:r>
          <a:r>
            <a:rPr kumimoji="1" lang="en-US" altLang="ja-JP" sz="105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事業所指定番号</a:t>
          </a:r>
          <a:r>
            <a:rPr kumimoji="1" lang="en-US" altLang="ja-JP" sz="1000">
              <a:latin typeface="Noto Sans JP" panose="020B0200000000000000" pitchFamily="50" charset="-128"/>
              <a:ea typeface="Noto Sans JP" panose="020B0200000000000000" pitchFamily="50" charset="-128"/>
            </a:rPr>
            <a:t>】</a:t>
          </a:r>
        </a:p>
        <a:p>
          <a:r>
            <a:rPr kumimoji="1" lang="en-US" altLang="ja-JP" sz="1000">
              <a:latin typeface="Noto Sans JP" panose="020B0200000000000000" pitchFamily="50" charset="-128"/>
              <a:ea typeface="Noto Sans JP" panose="020B0200000000000000" pitchFamily="50" charset="-128"/>
            </a:rPr>
            <a:t>10</a:t>
          </a:r>
          <a:r>
            <a:rPr kumimoji="1" lang="ja-JP" altLang="en-US" sz="1000">
              <a:latin typeface="Noto Sans JP" panose="020B0200000000000000" pitchFamily="50" charset="-128"/>
              <a:ea typeface="Noto Sans JP" panose="020B0200000000000000" pitchFamily="50" charset="-128"/>
            </a:rPr>
            <a:t>桁の事業所指定番号を入力して下さい。</a:t>
          </a:r>
          <a:endParaRPr kumimoji="1" lang="en-US" altLang="ja-JP" sz="1000">
            <a:latin typeface="Noto Sans JP" panose="020B0200000000000000" pitchFamily="50" charset="-128"/>
            <a:ea typeface="Noto Sans JP" panose="020B0200000000000000" pitchFamily="50" charset="-128"/>
          </a:endParaRPr>
        </a:p>
        <a:p>
          <a:r>
            <a:rPr kumimoji="1" lang="en-US" altLang="ja-JP" sz="100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勤続年数</a:t>
          </a:r>
          <a:r>
            <a:rPr kumimoji="1" lang="en-US" altLang="ja-JP" sz="100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勤務形態</a:t>
          </a:r>
          <a:r>
            <a:rPr kumimoji="1" lang="en-US" altLang="ja-JP" sz="1000">
              <a:latin typeface="Noto Sans JP" panose="020B0200000000000000" pitchFamily="50" charset="-128"/>
              <a:ea typeface="Noto Sans JP" panose="020B0200000000000000" pitchFamily="50"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月</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時点の勤続年数</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勤務形態を選択してください。</a:t>
          </a:r>
          <a:endParaRPr lang="ja-JP" altLang="ja-JP" sz="1000">
            <a:effectLst/>
          </a:endParaRPr>
        </a:p>
        <a:p>
          <a:r>
            <a:rPr kumimoji="1" lang="en-US" altLang="ja-JP" sz="1000">
              <a:latin typeface="Noto Sans JP" panose="020B0200000000000000" pitchFamily="50" charset="-128"/>
              <a:ea typeface="Noto Sans JP" panose="020B0200000000000000" pitchFamily="50" charset="-128"/>
            </a:rPr>
            <a:t>【</a:t>
          </a:r>
          <a:r>
            <a:rPr kumimoji="1" lang="ja-JP" altLang="en-US" sz="1000">
              <a:latin typeface="Noto Sans JP" panose="020B0200000000000000" pitchFamily="50" charset="-128"/>
              <a:ea typeface="Noto Sans JP" panose="020B0200000000000000" pitchFamily="50" charset="-128"/>
            </a:rPr>
            <a:t>申請対象月数</a:t>
          </a:r>
          <a:r>
            <a:rPr kumimoji="1" lang="en-US" altLang="ja-JP" sz="1000">
              <a:latin typeface="Noto Sans JP" panose="020B0200000000000000" pitchFamily="50" charset="-128"/>
              <a:ea typeface="Noto Sans JP" panose="020B0200000000000000" pitchFamily="50" charset="-128"/>
            </a:rPr>
            <a:t>】</a:t>
          </a:r>
        </a:p>
        <a:p>
          <a:r>
            <a:rPr kumimoji="1" lang="ja-JP" altLang="en-US" sz="1000" b="1" u="sng">
              <a:latin typeface="Noto Sans JP" panose="020B0200000000000000" pitchFamily="50" charset="-128"/>
              <a:ea typeface="Noto Sans JP" panose="020B0200000000000000" pitchFamily="50" charset="-128"/>
            </a:rPr>
            <a:t>対象外となる申請対象月数（グレーのセル）</a:t>
          </a:r>
          <a:r>
            <a:rPr kumimoji="1" lang="ja-JP" altLang="en-US" sz="1000" b="0" u="none">
              <a:latin typeface="Noto Sans JP" panose="020B0200000000000000" pitchFamily="50" charset="-128"/>
              <a:ea typeface="Noto Sans JP" panose="020B0200000000000000" pitchFamily="50" charset="-128"/>
            </a:rPr>
            <a:t>に数値が入っている場合は、</a:t>
          </a:r>
          <a:r>
            <a:rPr kumimoji="1" lang="ja-JP" altLang="en-US" sz="1000">
              <a:latin typeface="Noto Sans JP" panose="020B0200000000000000" pitchFamily="50" charset="-128"/>
              <a:ea typeface="Noto Sans JP" panose="020B0200000000000000" pitchFamily="50" charset="-128"/>
            </a:rPr>
            <a:t>削除してください。</a:t>
          </a:r>
          <a:endParaRPr kumimoji="1" lang="en-US" altLang="ja-JP" sz="1000">
            <a:latin typeface="Noto Sans JP" panose="020B0200000000000000" pitchFamily="50" charset="-128"/>
            <a:ea typeface="Noto Sans JP" panose="020B0200000000000000" pitchFamily="50" charset="-128"/>
          </a:endParaRPr>
        </a:p>
        <a:p>
          <a:endParaRPr kumimoji="1" lang="en-US" altLang="ja-JP" sz="1100">
            <a:latin typeface="Noto Sans JP" panose="020B0200000000000000" pitchFamily="50" charset="-128"/>
            <a:ea typeface="Noto Sans JP" panose="020B0200000000000000"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12</xdr:col>
      <xdr:colOff>0</xdr:colOff>
      <xdr:row>28</xdr:row>
      <xdr:rowOff>0</xdr:rowOff>
    </xdr:from>
    <xdr:to>
      <xdr:col>13</xdr:col>
      <xdr:colOff>213994</xdr:colOff>
      <xdr:row>30</xdr:row>
      <xdr:rowOff>114301</xdr:rowOff>
    </xdr:to>
    <xdr:sp macro="" textlink="">
      <xdr:nvSpPr>
        <xdr:cNvPr id="2" name="BarCodeCtrl1" hidden="1">
          <a:extLst>
            <a:ext uri="{63B3BB69-23CF-44E3-9099-C40C66FF867C}">
              <a14:compatExt xmlns:a14="http://schemas.microsoft.com/office/drawing/2010/main" spid="_x0000_s11265"/>
            </a:ext>
            <a:ext uri="{FF2B5EF4-FFF2-40B4-BE49-F238E27FC236}">
              <a16:creationId xmlns:a16="http://schemas.microsoft.com/office/drawing/2014/main" id="{5230DF7B-02F1-43E2-8E6A-06FF248A38D0}"/>
            </a:ext>
          </a:extLst>
        </xdr:cNvPr>
        <xdr:cNvSpPr/>
      </xdr:nvSpPr>
      <xdr:spPr bwMode="auto">
        <a:xfrm>
          <a:off x="15689580" y="7459980"/>
          <a:ext cx="1703705" cy="4953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104775</xdr:colOff>
      <xdr:row>28</xdr:row>
      <xdr:rowOff>0</xdr:rowOff>
    </xdr:from>
    <xdr:to>
      <xdr:col>2</xdr:col>
      <xdr:colOff>987425</xdr:colOff>
      <xdr:row>33</xdr:row>
      <xdr:rowOff>21625</xdr:rowOff>
    </xdr:to>
    <xdr:sp macro="" textlink="">
      <xdr:nvSpPr>
        <xdr:cNvPr id="3" name="BarCodeCtrl3" hidden="1">
          <a:extLst>
            <a:ext uri="{63B3BB69-23CF-44E3-9099-C40C66FF867C}">
              <a14:compatExt xmlns:a14="http://schemas.microsoft.com/office/drawing/2010/main" spid="_x0000_s11271"/>
            </a:ext>
            <a:ext uri="{FF2B5EF4-FFF2-40B4-BE49-F238E27FC236}">
              <a16:creationId xmlns:a16="http://schemas.microsoft.com/office/drawing/2014/main" id="{8E419D68-D1AC-4C09-A1AC-059C69F0CDB2}"/>
            </a:ext>
          </a:extLst>
        </xdr:cNvPr>
        <xdr:cNvSpPr/>
      </xdr:nvSpPr>
      <xdr:spPr bwMode="auto">
        <a:xfrm>
          <a:off x="103505" y="7459980"/>
          <a:ext cx="1188720" cy="97666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533400</xdr:colOff>
      <xdr:row>28</xdr:row>
      <xdr:rowOff>0</xdr:rowOff>
    </xdr:from>
    <xdr:to>
      <xdr:col>4</xdr:col>
      <xdr:colOff>1203325</xdr:colOff>
      <xdr:row>33</xdr:row>
      <xdr:rowOff>21625</xdr:rowOff>
    </xdr:to>
    <xdr:sp macro="" textlink="">
      <xdr:nvSpPr>
        <xdr:cNvPr id="4" name="BarCodeCtrl4" hidden="1">
          <a:extLst>
            <a:ext uri="{63B3BB69-23CF-44E3-9099-C40C66FF867C}">
              <a14:compatExt xmlns:a14="http://schemas.microsoft.com/office/drawing/2010/main" spid="_x0000_s11272"/>
            </a:ext>
            <a:ext uri="{FF2B5EF4-FFF2-40B4-BE49-F238E27FC236}">
              <a16:creationId xmlns:a16="http://schemas.microsoft.com/office/drawing/2014/main" id="{3D863B49-DF06-4B47-9776-FFDF40559832}"/>
            </a:ext>
          </a:extLst>
        </xdr:cNvPr>
        <xdr:cNvSpPr/>
      </xdr:nvSpPr>
      <xdr:spPr bwMode="auto">
        <a:xfrm>
          <a:off x="3185160" y="7459980"/>
          <a:ext cx="1205865" cy="97666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85725</xdr:colOff>
      <xdr:row>28</xdr:row>
      <xdr:rowOff>0</xdr:rowOff>
    </xdr:from>
    <xdr:to>
      <xdr:col>4</xdr:col>
      <xdr:colOff>1281430</xdr:colOff>
      <xdr:row>33</xdr:row>
      <xdr:rowOff>21625</xdr:rowOff>
    </xdr:to>
    <xdr:sp macro="" textlink="">
      <xdr:nvSpPr>
        <xdr:cNvPr id="5" name="BarCodeCtrl5" hidden="1">
          <a:extLst>
            <a:ext uri="{63B3BB69-23CF-44E3-9099-C40C66FF867C}">
              <a14:compatExt xmlns:a14="http://schemas.microsoft.com/office/drawing/2010/main" spid="_x0000_s11273"/>
            </a:ext>
            <a:ext uri="{FF2B5EF4-FFF2-40B4-BE49-F238E27FC236}">
              <a16:creationId xmlns:a16="http://schemas.microsoft.com/office/drawing/2014/main" id="{C90A23E3-441E-443E-B93C-CDA718DDF3A2}"/>
            </a:ext>
          </a:extLst>
        </xdr:cNvPr>
        <xdr:cNvSpPr/>
      </xdr:nvSpPr>
      <xdr:spPr bwMode="auto">
        <a:xfrm>
          <a:off x="5125085" y="7459980"/>
          <a:ext cx="1189355" cy="97666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352425</xdr:colOff>
      <xdr:row>28</xdr:row>
      <xdr:rowOff>0</xdr:rowOff>
    </xdr:from>
    <xdr:to>
      <xdr:col>6</xdr:col>
      <xdr:colOff>175894</xdr:colOff>
      <xdr:row>33</xdr:row>
      <xdr:rowOff>21625</xdr:rowOff>
    </xdr:to>
    <xdr:sp macro="" textlink="">
      <xdr:nvSpPr>
        <xdr:cNvPr id="6" name="BarCodeCtrl6" hidden="1">
          <a:extLst>
            <a:ext uri="{63B3BB69-23CF-44E3-9099-C40C66FF867C}">
              <a14:compatExt xmlns:a14="http://schemas.microsoft.com/office/drawing/2010/main" spid="_x0000_s11274"/>
            </a:ext>
            <a:ext uri="{FF2B5EF4-FFF2-40B4-BE49-F238E27FC236}">
              <a16:creationId xmlns:a16="http://schemas.microsoft.com/office/drawing/2014/main" id="{92229FD9-A6DC-45EF-AA89-FF626891F219}"/>
            </a:ext>
          </a:extLst>
        </xdr:cNvPr>
        <xdr:cNvSpPr/>
      </xdr:nvSpPr>
      <xdr:spPr bwMode="auto">
        <a:xfrm>
          <a:off x="7037705" y="7459980"/>
          <a:ext cx="1173480" cy="97666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7</xdr:col>
      <xdr:colOff>942975</xdr:colOff>
      <xdr:row>28</xdr:row>
      <xdr:rowOff>0</xdr:rowOff>
    </xdr:from>
    <xdr:to>
      <xdr:col>8</xdr:col>
      <xdr:colOff>1010285</xdr:colOff>
      <xdr:row>33</xdr:row>
      <xdr:rowOff>21625</xdr:rowOff>
    </xdr:to>
    <xdr:sp macro="" textlink="">
      <xdr:nvSpPr>
        <xdr:cNvPr id="7" name="BarCodeCtrl7" hidden="1">
          <a:extLst>
            <a:ext uri="{63B3BB69-23CF-44E3-9099-C40C66FF867C}">
              <a14:compatExt xmlns:a14="http://schemas.microsoft.com/office/drawing/2010/main" spid="_x0000_s11275"/>
            </a:ext>
            <a:ext uri="{FF2B5EF4-FFF2-40B4-BE49-F238E27FC236}">
              <a16:creationId xmlns:a16="http://schemas.microsoft.com/office/drawing/2014/main" id="{77B91913-BA4C-4B66-ABE6-D0779F7F2D28}"/>
            </a:ext>
          </a:extLst>
        </xdr:cNvPr>
        <xdr:cNvSpPr/>
      </xdr:nvSpPr>
      <xdr:spPr bwMode="auto">
        <a:xfrm>
          <a:off x="10306685" y="7459980"/>
          <a:ext cx="1183640" cy="97666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657225</xdr:colOff>
      <xdr:row>28</xdr:row>
      <xdr:rowOff>0</xdr:rowOff>
    </xdr:from>
    <xdr:to>
      <xdr:col>10</xdr:col>
      <xdr:colOff>720726</xdr:colOff>
      <xdr:row>33</xdr:row>
      <xdr:rowOff>21625</xdr:rowOff>
    </xdr:to>
    <xdr:sp macro="" textlink="">
      <xdr:nvSpPr>
        <xdr:cNvPr id="8" name="BarCodeCtrl8" hidden="1">
          <a:extLst>
            <a:ext uri="{63B3BB69-23CF-44E3-9099-C40C66FF867C}">
              <a14:compatExt xmlns:a14="http://schemas.microsoft.com/office/drawing/2010/main" spid="_x0000_s11276"/>
            </a:ext>
            <a:ext uri="{FF2B5EF4-FFF2-40B4-BE49-F238E27FC236}">
              <a16:creationId xmlns:a16="http://schemas.microsoft.com/office/drawing/2014/main" id="{A4210722-276F-4475-A0C6-5F43094C8451}"/>
            </a:ext>
          </a:extLst>
        </xdr:cNvPr>
        <xdr:cNvSpPr/>
      </xdr:nvSpPr>
      <xdr:spPr bwMode="auto">
        <a:xfrm>
          <a:off x="12249785" y="7459980"/>
          <a:ext cx="1173480" cy="97666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238125</xdr:colOff>
      <xdr:row>28</xdr:row>
      <xdr:rowOff>0</xdr:rowOff>
    </xdr:from>
    <xdr:to>
      <xdr:col>11</xdr:col>
      <xdr:colOff>1411968</xdr:colOff>
      <xdr:row>33</xdr:row>
      <xdr:rowOff>21625</xdr:rowOff>
    </xdr:to>
    <xdr:sp macro="" textlink="">
      <xdr:nvSpPr>
        <xdr:cNvPr id="9" name="BarCodeCtrl9" hidden="1">
          <a:extLst>
            <a:ext uri="{63B3BB69-23CF-44E3-9099-C40C66FF867C}">
              <a14:compatExt xmlns:a14="http://schemas.microsoft.com/office/drawing/2010/main" spid="_x0000_s11277"/>
            </a:ext>
            <a:ext uri="{FF2B5EF4-FFF2-40B4-BE49-F238E27FC236}">
              <a16:creationId xmlns:a16="http://schemas.microsoft.com/office/drawing/2014/main" id="{0ABE1C89-15EB-455B-81EE-231F5F24F544}"/>
            </a:ext>
          </a:extLst>
        </xdr:cNvPr>
        <xdr:cNvSpPr/>
      </xdr:nvSpPr>
      <xdr:spPr bwMode="auto">
        <a:xfrm>
          <a:off x="14436725" y="7459980"/>
          <a:ext cx="1171303" cy="97666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0</xdr:colOff>
      <xdr:row>28</xdr:row>
      <xdr:rowOff>0</xdr:rowOff>
    </xdr:from>
    <xdr:to>
      <xdr:col>12</xdr:col>
      <xdr:colOff>1203234</xdr:colOff>
      <xdr:row>33</xdr:row>
      <xdr:rowOff>21625</xdr:rowOff>
    </xdr:to>
    <xdr:sp macro="" textlink="">
      <xdr:nvSpPr>
        <xdr:cNvPr id="10" name="BarCodeCtrl10" hidden="1">
          <a:extLst>
            <a:ext uri="{63B3BB69-23CF-44E3-9099-C40C66FF867C}">
              <a14:compatExt xmlns:a14="http://schemas.microsoft.com/office/drawing/2010/main" spid="_x0000_s11278"/>
            </a:ext>
            <a:ext uri="{FF2B5EF4-FFF2-40B4-BE49-F238E27FC236}">
              <a16:creationId xmlns:a16="http://schemas.microsoft.com/office/drawing/2014/main" id="{7444E6FB-BDDD-4E66-A0C6-97B019F57AF9}"/>
            </a:ext>
          </a:extLst>
        </xdr:cNvPr>
        <xdr:cNvSpPr/>
      </xdr:nvSpPr>
      <xdr:spPr bwMode="auto">
        <a:xfrm>
          <a:off x="15689580" y="7459980"/>
          <a:ext cx="1205774" cy="97666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6</xdr:col>
      <xdr:colOff>352425</xdr:colOff>
      <xdr:row>28</xdr:row>
      <xdr:rowOff>0</xdr:rowOff>
    </xdr:from>
    <xdr:ext cx="1192306" cy="1224241"/>
    <xdr:sp macro="" textlink="">
      <xdr:nvSpPr>
        <xdr:cNvPr id="11" name="BarCodeCtrl6" hidden="1">
          <a:extLst>
            <a:ext uri="{63B3BB69-23CF-44E3-9099-C40C66FF867C}">
              <a14:compatExt xmlns:a14="http://schemas.microsoft.com/office/drawing/2010/main" spid="_x0000_s11274"/>
            </a:ext>
            <a:ext uri="{FF2B5EF4-FFF2-40B4-BE49-F238E27FC236}">
              <a16:creationId xmlns:a16="http://schemas.microsoft.com/office/drawing/2014/main" id="{AB73B894-E08A-461D-A268-057768BAA29B}"/>
            </a:ext>
          </a:extLst>
        </xdr:cNvPr>
        <xdr:cNvSpPr/>
      </xdr:nvSpPr>
      <xdr:spPr bwMode="auto">
        <a:xfrm>
          <a:off x="8378825" y="7459980"/>
          <a:ext cx="1192306" cy="122424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6</xdr:col>
      <xdr:colOff>0</xdr:colOff>
      <xdr:row>25</xdr:row>
      <xdr:rowOff>190501</xdr:rowOff>
    </xdr:from>
    <xdr:to>
      <xdr:col>6</xdr:col>
      <xdr:colOff>728382</xdr:colOff>
      <xdr:row>26</xdr:row>
      <xdr:rowOff>302559</xdr:rowOff>
    </xdr:to>
    <xdr:sp macro="" textlink="">
      <xdr:nvSpPr>
        <xdr:cNvPr id="12" name="テキスト ボックス 11">
          <a:extLst>
            <a:ext uri="{FF2B5EF4-FFF2-40B4-BE49-F238E27FC236}">
              <a16:creationId xmlns:a16="http://schemas.microsoft.com/office/drawing/2014/main" id="{40D62C35-8659-45C7-9AD1-4E9A0969836A}"/>
            </a:ext>
          </a:extLst>
        </xdr:cNvPr>
        <xdr:cNvSpPr txBox="1"/>
      </xdr:nvSpPr>
      <xdr:spPr>
        <a:xfrm>
          <a:off x="8023860" y="6621781"/>
          <a:ext cx="729652" cy="3635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Meiryo UI" panose="020B0604030504040204" pitchFamily="50" charset="-128"/>
              <a:ea typeface="Meiryo UI" panose="020B0604030504040204" pitchFamily="50" charset="-128"/>
            </a:rPr>
            <a:t>※</a:t>
          </a:r>
          <a:endParaRPr kumimoji="1" lang="ja-JP" altLang="en-US" sz="1100">
            <a:latin typeface="Meiryo UI" panose="020B0604030504040204" pitchFamily="50" charset="-128"/>
            <a:ea typeface="Meiryo UI" panose="020B0604030504040204" pitchFamily="50" charset="-128"/>
          </a:endParaRP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21</xdr:col>
      <xdr:colOff>123825</xdr:colOff>
      <xdr:row>46</xdr:row>
      <xdr:rowOff>0</xdr:rowOff>
    </xdr:from>
    <xdr:to>
      <xdr:col>24</xdr:col>
      <xdr:colOff>2540</xdr:colOff>
      <xdr:row>47</xdr:row>
      <xdr:rowOff>59202</xdr:rowOff>
    </xdr:to>
    <xdr:sp macro="" textlink="">
      <xdr:nvSpPr>
        <xdr:cNvPr id="2" name="BarCodeCtrl1" hidden="1">
          <a:extLst>
            <a:ext uri="{63B3BB69-23CF-44E3-9099-C40C66FF867C}">
              <a14:compatExt xmlns:a14="http://schemas.microsoft.com/office/drawing/2010/main" spid="_x0000_s20481"/>
            </a:ext>
            <a:ext uri="{FF2B5EF4-FFF2-40B4-BE49-F238E27FC236}">
              <a16:creationId xmlns:a16="http://schemas.microsoft.com/office/drawing/2014/main" id="{12A8627A-8BEA-47B1-9F54-C8CFB762C62E}"/>
            </a:ext>
          </a:extLst>
        </xdr:cNvPr>
        <xdr:cNvSpPr/>
      </xdr:nvSpPr>
      <xdr:spPr bwMode="auto">
        <a:xfrm>
          <a:off x="4286885" y="10538460"/>
          <a:ext cx="470535" cy="28653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21</xdr:col>
      <xdr:colOff>123825</xdr:colOff>
      <xdr:row>40</xdr:row>
      <xdr:rowOff>0</xdr:rowOff>
    </xdr:from>
    <xdr:to>
      <xdr:col>29</xdr:col>
      <xdr:colOff>101600</xdr:colOff>
      <xdr:row>41</xdr:row>
      <xdr:rowOff>135190</xdr:rowOff>
    </xdr:to>
    <xdr:sp macro="" textlink="">
      <xdr:nvSpPr>
        <xdr:cNvPr id="2" name="BarCodeCtrl1" hidden="1">
          <a:extLst>
            <a:ext uri="{63B3BB69-23CF-44E3-9099-C40C66FF867C}">
              <a14:compatExt xmlns:a14="http://schemas.microsoft.com/office/drawing/2010/main" spid="_x0000_s20481"/>
            </a:ext>
            <a:ext uri="{FF2B5EF4-FFF2-40B4-BE49-F238E27FC236}">
              <a16:creationId xmlns:a16="http://schemas.microsoft.com/office/drawing/2014/main" id="{4B54C7ED-404B-44F5-87BA-463E79360129}"/>
            </a:ext>
          </a:extLst>
        </xdr:cNvPr>
        <xdr:cNvSpPr/>
      </xdr:nvSpPr>
      <xdr:spPr bwMode="auto">
        <a:xfrm>
          <a:off x="4286885" y="7322820"/>
          <a:ext cx="1557655" cy="27997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7.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8.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1.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2.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3.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47151-AD3B-4682-8538-8C509EAC77B1}">
  <dimension ref="B1:F25"/>
  <sheetViews>
    <sheetView showGridLines="0" tabSelected="1" view="pageBreakPreview" zoomScale="122" zoomScaleNormal="122" zoomScaleSheetLayoutView="122" workbookViewId="0">
      <selection activeCell="B8" sqref="B8"/>
    </sheetView>
  </sheetViews>
  <sheetFormatPr defaultRowHeight="18"/>
  <cols>
    <col min="1" max="1" width="2.25" customWidth="1"/>
    <col min="2" max="2" width="38.25" customWidth="1"/>
    <col min="3" max="6" width="14.25" style="21" customWidth="1"/>
  </cols>
  <sheetData>
    <row r="1" spans="2:6" ht="9.75" customHeight="1"/>
    <row r="2" spans="2:6">
      <c r="C2" s="79"/>
      <c r="D2" t="s">
        <v>263</v>
      </c>
    </row>
    <row r="3" spans="2:6">
      <c r="C3" s="107"/>
      <c r="D3" t="s">
        <v>326</v>
      </c>
    </row>
    <row r="4" spans="2:6">
      <c r="C4" s="80"/>
      <c r="D4" t="s">
        <v>264</v>
      </c>
    </row>
    <row r="5" spans="2:6">
      <c r="C5" s="81"/>
      <c r="D5" t="s">
        <v>265</v>
      </c>
    </row>
    <row r="7" spans="2:6" ht="36.5" thickBot="1">
      <c r="B7" s="95" t="s">
        <v>266</v>
      </c>
      <c r="C7" s="96" t="s">
        <v>267</v>
      </c>
      <c r="D7" s="96" t="s">
        <v>268</v>
      </c>
      <c r="E7" s="96" t="s">
        <v>269</v>
      </c>
      <c r="F7" s="96" t="s">
        <v>270</v>
      </c>
    </row>
    <row r="8" spans="2:6" ht="18.5" thickTop="1">
      <c r="B8" s="100" t="s">
        <v>271</v>
      </c>
      <c r="C8" s="101" t="s">
        <v>230</v>
      </c>
      <c r="D8" s="101" t="s">
        <v>230</v>
      </c>
      <c r="E8" s="101" t="s">
        <v>230</v>
      </c>
      <c r="F8" s="101" t="s">
        <v>230</v>
      </c>
    </row>
    <row r="9" spans="2:6">
      <c r="B9" s="93" t="s">
        <v>273</v>
      </c>
      <c r="C9" s="79" t="s">
        <v>230</v>
      </c>
      <c r="E9" s="17"/>
      <c r="F9" s="17"/>
    </row>
    <row r="10" spans="2:6">
      <c r="B10" s="93" t="s">
        <v>272</v>
      </c>
      <c r="C10" s="79" t="s">
        <v>230</v>
      </c>
      <c r="D10" s="17"/>
      <c r="E10" s="17"/>
      <c r="F10" s="17"/>
    </row>
    <row r="11" spans="2:6">
      <c r="B11" s="93" t="s">
        <v>274</v>
      </c>
      <c r="C11" s="80" t="s">
        <v>230</v>
      </c>
      <c r="D11" s="17"/>
      <c r="E11" s="17"/>
      <c r="F11" s="17"/>
    </row>
    <row r="12" spans="2:6">
      <c r="B12" s="93" t="s">
        <v>275</v>
      </c>
      <c r="C12" s="81" t="s">
        <v>230</v>
      </c>
      <c r="D12" s="17"/>
      <c r="E12" s="17"/>
      <c r="F12" s="17"/>
    </row>
    <row r="13" spans="2:6" ht="18.5" thickBot="1">
      <c r="B13" s="102" t="s">
        <v>276</v>
      </c>
      <c r="C13" s="103" t="s">
        <v>230</v>
      </c>
      <c r="D13" s="104"/>
      <c r="E13" s="104"/>
      <c r="F13" s="104"/>
    </row>
    <row r="14" spans="2:6" ht="18.5" thickTop="1">
      <c r="B14" s="97" t="s">
        <v>278</v>
      </c>
      <c r="C14" s="98"/>
      <c r="D14" s="99" t="s">
        <v>230</v>
      </c>
      <c r="E14" s="98"/>
      <c r="F14" s="98"/>
    </row>
    <row r="15" spans="2:6">
      <c r="B15" s="93" t="s">
        <v>277</v>
      </c>
      <c r="C15" s="17"/>
      <c r="D15" s="79" t="s">
        <v>230</v>
      </c>
      <c r="E15" s="17"/>
      <c r="F15" s="17"/>
    </row>
    <row r="16" spans="2:6">
      <c r="B16" s="93" t="s">
        <v>279</v>
      </c>
      <c r="C16" s="17"/>
      <c r="D16" s="80" t="s">
        <v>230</v>
      </c>
      <c r="E16" s="17"/>
      <c r="F16" s="17"/>
    </row>
    <row r="17" spans="2:6">
      <c r="B17" s="93" t="s">
        <v>280</v>
      </c>
      <c r="C17" s="17"/>
      <c r="D17" s="81" t="s">
        <v>230</v>
      </c>
      <c r="E17" s="17"/>
      <c r="F17" s="17"/>
    </row>
    <row r="18" spans="2:6" ht="18.5" thickBot="1">
      <c r="B18" s="102" t="s">
        <v>317</v>
      </c>
      <c r="C18" s="104"/>
      <c r="D18" s="108" t="s">
        <v>230</v>
      </c>
      <c r="E18" s="104"/>
      <c r="F18" s="104"/>
    </row>
    <row r="19" spans="2:6" ht="19" thickTop="1" thickBot="1">
      <c r="B19" s="105" t="s">
        <v>314</v>
      </c>
      <c r="C19" s="106"/>
      <c r="D19" s="106"/>
      <c r="E19" s="109" t="s">
        <v>230</v>
      </c>
      <c r="F19" s="106"/>
    </row>
    <row r="20" spans="2:6" ht="18.5" thickTop="1">
      <c r="B20" s="97" t="s">
        <v>282</v>
      </c>
      <c r="C20" s="98"/>
      <c r="D20" s="98"/>
      <c r="E20" s="98"/>
      <c r="F20" s="99" t="s">
        <v>230</v>
      </c>
    </row>
    <row r="21" spans="2:6">
      <c r="B21" s="93" t="s">
        <v>281</v>
      </c>
      <c r="C21" s="17"/>
      <c r="D21" s="17"/>
      <c r="E21" s="17"/>
      <c r="F21" s="79" t="s">
        <v>230</v>
      </c>
    </row>
    <row r="22" spans="2:6">
      <c r="B22" s="93" t="s">
        <v>283</v>
      </c>
      <c r="C22" s="17"/>
      <c r="D22" s="17"/>
      <c r="E22" s="17"/>
      <c r="F22" s="80" t="s">
        <v>230</v>
      </c>
    </row>
    <row r="23" spans="2:6" ht="18.5" thickBot="1">
      <c r="B23" s="93" t="s">
        <v>338</v>
      </c>
      <c r="C23" s="17"/>
      <c r="D23" s="17"/>
      <c r="E23" s="17"/>
      <c r="F23" s="108" t="s">
        <v>230</v>
      </c>
    </row>
    <row r="24" spans="2:6" ht="19" thickTop="1" thickBot="1">
      <c r="B24" s="102" t="s">
        <v>284</v>
      </c>
      <c r="C24" s="104"/>
      <c r="D24" s="104"/>
      <c r="E24" s="104"/>
      <c r="F24" s="108" t="s">
        <v>230</v>
      </c>
    </row>
    <row r="25" spans="2:6" ht="18.5" thickTop="1"/>
  </sheetData>
  <phoneticPr fontId="5"/>
  <dataValidations count="1">
    <dataValidation type="list" allowBlank="1" showInputMessage="1" showErrorMessage="1" sqref="D14:D18 C8:C13 D8:F8 E19 F20:F24" xr:uid="{867C3FB5-7D24-42F7-8E10-33BC2D4994FE}">
      <formula1>"〇"</formula1>
    </dataValidation>
  </dataValidations>
  <hyperlinks>
    <hyperlink ref="B8" location="【入力】基本情報シート!A1" display="【入力】基本情報シート" xr:uid="{91CCC108-D9FC-470C-BA8D-4DF3548F2DA4}"/>
    <hyperlink ref="B10" location="別記第１号様式別紙_対象者一覧!A1" display="①【入力】別紙_対象者一覧" xr:uid="{7F3D8CAA-E081-4C64-B907-14A9F3BACBDE}"/>
    <hyperlink ref="B9" location="別記第１号様式_関係書類_就業規則等一覧!A1" display="①【入力】就業規則等一覧" xr:uid="{28BEE4AD-09E9-4E4A-B81A-2A34C1ED1EC7}"/>
    <hyperlink ref="B11" location="別記第１号様式_関係書類_事業所別一覧!A1" display="①事業所別一覧" xr:uid="{D5EE309C-845A-4D5E-931E-92517DD78D9C}"/>
    <hyperlink ref="B12" location="別記第１号様式_関係書類_提出内容確認書!A1" display="①【チェック】提出内容確認書" xr:uid="{7206D937-241A-4E3D-9FB6-3C1AA913DDD4}"/>
    <hyperlink ref="B13" location="別記第1号様式_交付申請書!A1" display="①別記第１号様式_交付申請書" xr:uid="{F036208F-6945-4B17-9004-2921214A9445}"/>
    <hyperlink ref="B15" location="'別記第4号様式別紙_対象者一覧（変更） '!A1" display="②【入力】別紙_対象者一覧（変更）" xr:uid="{E4C1B515-1C93-47EA-8E3C-9CC6C996A17F}"/>
    <hyperlink ref="B14" location="'別記第４号様式_関係書類_就業規則等一覧（変更）'!A1" display="②【入力】就業規則等一覧（変更）" xr:uid="{1A8FCA91-9D54-4372-91D6-A3ABAF34BB0D}"/>
    <hyperlink ref="B16" location="'別記第４号様式_関係書類_事業所別一覧 (変更)'!A1" display="②事業所別一覧（変更）" xr:uid="{2CC2D60D-700B-4463-A7E8-6D33C164C341}"/>
    <hyperlink ref="B17" location="'別記第４号様式_関係書類_提出内容確認書 (変更)'!A1" display="②【チェック】提出内容確認書（変更）" xr:uid="{6AEAB71D-B4E5-4E80-83F6-1924BCF440A6}"/>
    <hyperlink ref="B18" location="別記第４号様式_変更交付申請書!A1" display="②別記第３号様式_変更交付申請書" xr:uid="{621FED4B-763B-4B34-8985-150C7952CEC2}"/>
    <hyperlink ref="B19" location="別記第７号様式_請求書兼口座振替依頼書!A1" display="③別記第５号様式_請求書兼口座振替依頼書" xr:uid="{DE175A92-AD01-44E0-9CBD-272058A73D83}"/>
    <hyperlink ref="B21" location="'別記第８号様式別紙_対象者一覧（実績）'!A1" display="④【入力】別紙_対象者一覧（実績）" xr:uid="{661FD617-520F-433C-89AF-D8A291F378DE}"/>
    <hyperlink ref="B20" location="'別記第８号様式_関係書類_就業規則等一覧（実績）'!A1" display="④【入力】就業規則等一覧（実績）" xr:uid="{967A693A-C53F-40ED-902F-B7473DA2AB78}"/>
    <hyperlink ref="B22" location="'別記第８号様式_関係書類_事業所別一覧 (実績報告)'!A1" display="④事業所別一覧（実績）" xr:uid="{EE2EAF6C-B5B0-4C83-88DC-11966DBBA007}"/>
    <hyperlink ref="B23" location="'別記第８号様式_実績報告書 '!A1" display="④別記第６号様式_実績報告書" xr:uid="{BBEEC9DC-523A-400B-AB92-213DB57C0409}"/>
    <hyperlink ref="B24" location="別記第８号様式_関係書類_精算書!A1" display="④精算書" xr:uid="{1117945A-2A0B-4D60-B73D-D25C9CDC050A}"/>
  </hyperlinks>
  <pageMargins left="0.7" right="0.7" top="0.75" bottom="0.75" header="0.3" footer="0.3"/>
  <pageSetup paperSize="9" scale="82"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42967-C004-4DB0-B47C-091E22D9FCB5}">
  <dimension ref="A1:AQ48"/>
  <sheetViews>
    <sheetView view="pageBreakPreview" zoomScale="60" zoomScaleNormal="91" workbookViewId="0">
      <selection activeCell="J8" sqref="J8:K8"/>
    </sheetView>
  </sheetViews>
  <sheetFormatPr defaultColWidth="9" defaultRowHeight="18"/>
  <cols>
    <col min="1" max="35" width="2.58203125" customWidth="1"/>
  </cols>
  <sheetData>
    <row r="1" spans="1:37" ht="32.5" customHeight="1">
      <c r="A1" s="1"/>
      <c r="B1" s="1"/>
      <c r="C1" s="2" t="s">
        <v>133</v>
      </c>
      <c r="D1" s="1">
        <v>8</v>
      </c>
      <c r="E1" s="1" t="s">
        <v>304</v>
      </c>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3" spans="1:37">
      <c r="A3" s="3" t="s">
        <v>0</v>
      </c>
      <c r="B3" s="3"/>
      <c r="C3" s="3"/>
      <c r="D3" s="3"/>
      <c r="E3" s="3"/>
      <c r="F3" s="3"/>
      <c r="G3" s="3"/>
      <c r="H3" s="3"/>
      <c r="I3" s="3"/>
    </row>
    <row r="4" spans="1:37">
      <c r="A4" s="3"/>
      <c r="B4" s="3" t="s">
        <v>1</v>
      </c>
      <c r="C4" s="3"/>
      <c r="D4" s="3"/>
      <c r="E4" s="3"/>
      <c r="F4" s="3"/>
      <c r="G4" s="3"/>
      <c r="H4" s="3"/>
      <c r="I4" s="3"/>
    </row>
    <row r="5" spans="1:37">
      <c r="A5" s="3"/>
      <c r="B5" s="4" t="s">
        <v>2</v>
      </c>
      <c r="C5" s="5"/>
      <c r="D5" s="5"/>
      <c r="E5" s="5"/>
      <c r="F5" s="5"/>
      <c r="G5" s="5"/>
      <c r="H5" s="5"/>
      <c r="I5" s="6"/>
      <c r="J5" s="270" t="s">
        <v>3</v>
      </c>
      <c r="K5" s="271"/>
      <c r="L5" s="272"/>
      <c r="M5" s="273"/>
      <c r="N5" s="7" t="s">
        <v>4</v>
      </c>
      <c r="O5" s="272"/>
      <c r="P5" s="274"/>
      <c r="Q5" s="273"/>
      <c r="R5" s="8" t="s">
        <v>5</v>
      </c>
      <c r="S5" s="272"/>
      <c r="T5" s="274"/>
      <c r="U5" s="273"/>
      <c r="V5" s="7" t="s">
        <v>6</v>
      </c>
    </row>
    <row r="6" spans="1:37">
      <c r="A6" s="3"/>
      <c r="B6" s="9"/>
      <c r="C6" s="9"/>
      <c r="D6" s="9"/>
      <c r="E6" s="9"/>
      <c r="F6" s="9"/>
      <c r="G6" s="9"/>
      <c r="H6" s="9"/>
      <c r="I6" s="9"/>
      <c r="J6" s="10"/>
      <c r="K6" s="10"/>
      <c r="L6" s="10"/>
      <c r="M6" s="10"/>
      <c r="N6" s="11"/>
      <c r="O6" s="10"/>
      <c r="P6" s="10"/>
      <c r="Q6" s="10"/>
      <c r="R6" s="11"/>
      <c r="S6" s="10"/>
      <c r="T6" s="10"/>
      <c r="U6" s="10"/>
      <c r="V6" s="11"/>
    </row>
    <row r="7" spans="1:37">
      <c r="A7" s="3"/>
      <c r="B7" s="12" t="s">
        <v>7</v>
      </c>
      <c r="C7" s="12"/>
      <c r="D7" s="12"/>
      <c r="E7" s="12"/>
      <c r="F7" s="12"/>
      <c r="G7" s="12"/>
      <c r="H7" s="4" t="s">
        <v>8</v>
      </c>
      <c r="I7" s="6"/>
      <c r="J7" s="272"/>
      <c r="K7" s="273"/>
      <c r="M7" s="13"/>
      <c r="N7" s="14"/>
      <c r="O7" s="13"/>
      <c r="P7" s="13"/>
      <c r="Q7" s="13"/>
      <c r="R7" s="14"/>
      <c r="S7" s="13"/>
      <c r="T7" s="13"/>
      <c r="U7" s="13"/>
      <c r="V7" s="14"/>
    </row>
    <row r="8" spans="1:37">
      <c r="A8" s="3"/>
      <c r="B8" s="4" t="s">
        <v>2</v>
      </c>
      <c r="C8" s="5"/>
      <c r="D8" s="5"/>
      <c r="E8" s="5"/>
      <c r="F8" s="5"/>
      <c r="G8" s="5"/>
      <c r="H8" s="5"/>
      <c r="I8" s="6"/>
      <c r="J8" s="282" t="s">
        <v>3</v>
      </c>
      <c r="K8" s="283"/>
      <c r="L8" s="284"/>
      <c r="M8" s="285"/>
      <c r="N8" s="15" t="s">
        <v>4</v>
      </c>
      <c r="O8" s="284"/>
      <c r="P8" s="286"/>
      <c r="Q8" s="285"/>
      <c r="R8" s="16" t="s">
        <v>5</v>
      </c>
      <c r="S8" s="284"/>
      <c r="T8" s="286"/>
      <c r="U8" s="285"/>
      <c r="V8" s="15" t="s">
        <v>6</v>
      </c>
    </row>
    <row r="9" spans="1:37">
      <c r="A9" s="3"/>
      <c r="B9" s="4" t="s">
        <v>9</v>
      </c>
      <c r="C9" s="5"/>
      <c r="D9" s="5"/>
      <c r="E9" s="5"/>
      <c r="F9" s="5"/>
      <c r="G9" s="5"/>
      <c r="H9" s="5"/>
      <c r="I9" s="6"/>
      <c r="J9" s="260"/>
      <c r="K9" s="261"/>
      <c r="L9" s="261"/>
      <c r="M9" s="261"/>
      <c r="N9" s="261"/>
      <c r="O9" s="261"/>
      <c r="P9" s="262"/>
      <c r="Q9" s="17" t="s">
        <v>10</v>
      </c>
      <c r="S9" s="10"/>
      <c r="T9" s="10"/>
      <c r="U9" s="10"/>
      <c r="V9" s="11"/>
    </row>
    <row r="10" spans="1:37">
      <c r="A10" s="3"/>
      <c r="B10" s="198" t="s">
        <v>11</v>
      </c>
      <c r="C10" s="199"/>
      <c r="D10" s="199"/>
      <c r="E10" s="199"/>
      <c r="F10" s="199"/>
      <c r="G10" s="199"/>
      <c r="H10" s="199"/>
      <c r="I10" s="200"/>
      <c r="J10" s="278"/>
      <c r="K10" s="279"/>
      <c r="L10" s="279"/>
      <c r="M10" s="279"/>
      <c r="N10" s="279"/>
      <c r="O10" s="279"/>
      <c r="P10" s="279"/>
      <c r="Q10" s="279"/>
      <c r="R10" s="279"/>
      <c r="S10" s="279"/>
      <c r="T10" s="279"/>
      <c r="U10" s="279"/>
      <c r="V10" s="279"/>
      <c r="W10" s="279"/>
      <c r="X10" s="279"/>
      <c r="Y10" s="279"/>
      <c r="Z10" s="279"/>
      <c r="AA10" s="279"/>
      <c r="AB10" s="279"/>
      <c r="AC10" s="279"/>
      <c r="AD10" s="279"/>
      <c r="AE10" s="279"/>
      <c r="AF10" s="279"/>
      <c r="AG10" s="279"/>
      <c r="AH10" s="279"/>
      <c r="AI10" s="280"/>
      <c r="AK10" s="18" t="s">
        <v>12</v>
      </c>
    </row>
    <row r="11" spans="1:37">
      <c r="A11" s="3"/>
      <c r="B11" s="19"/>
      <c r="C11" s="19"/>
      <c r="D11" s="19"/>
      <c r="E11" s="19"/>
      <c r="F11" s="19"/>
      <c r="G11" s="19"/>
      <c r="H11" s="19"/>
      <c r="I11" s="19"/>
      <c r="J11" s="281"/>
      <c r="K11" s="281"/>
      <c r="L11" s="281"/>
      <c r="M11" s="281"/>
      <c r="N11" s="281"/>
      <c r="O11" s="281"/>
      <c r="P11" s="281"/>
      <c r="Q11" s="281"/>
      <c r="R11" s="281"/>
      <c r="S11" s="281"/>
      <c r="T11" s="281"/>
      <c r="U11" s="281"/>
      <c r="V11" s="281"/>
      <c r="W11" s="281"/>
      <c r="X11" s="281"/>
      <c r="Y11" s="281"/>
      <c r="Z11" s="281"/>
      <c r="AA11" s="281"/>
      <c r="AB11" s="281"/>
      <c r="AC11" s="281"/>
      <c r="AD11" s="281"/>
      <c r="AE11" s="281"/>
      <c r="AF11" s="281"/>
      <c r="AG11" s="281"/>
      <c r="AH11" s="281"/>
      <c r="AI11" s="281"/>
      <c r="AK11" s="20" t="s">
        <v>13</v>
      </c>
    </row>
    <row r="12" spans="1:37">
      <c r="A12" s="3"/>
      <c r="B12" s="12" t="s">
        <v>14</v>
      </c>
      <c r="C12" s="12"/>
      <c r="D12" s="12"/>
      <c r="E12" s="12"/>
      <c r="F12" s="12"/>
      <c r="G12" s="12"/>
      <c r="H12" s="12"/>
      <c r="I12" s="12"/>
      <c r="J12" s="13"/>
      <c r="K12" s="13"/>
      <c r="L12" s="13"/>
      <c r="M12" s="13"/>
      <c r="N12" s="14"/>
      <c r="O12" s="13"/>
      <c r="P12" s="13"/>
      <c r="Q12" s="13"/>
      <c r="R12" s="14"/>
      <c r="S12" s="13"/>
      <c r="T12" s="13"/>
      <c r="U12" s="13"/>
      <c r="V12" s="14"/>
      <c r="AK12" s="20" t="s">
        <v>15</v>
      </c>
    </row>
    <row r="13" spans="1:37">
      <c r="A13" s="3"/>
      <c r="B13" s="198" t="s">
        <v>16</v>
      </c>
      <c r="C13" s="199"/>
      <c r="D13" s="199"/>
      <c r="E13" s="199"/>
      <c r="F13" s="199"/>
      <c r="G13" s="199"/>
      <c r="H13" s="199"/>
      <c r="I13" s="200"/>
      <c r="J13" s="270" t="s">
        <v>3</v>
      </c>
      <c r="K13" s="271"/>
      <c r="L13" s="272"/>
      <c r="M13" s="273"/>
      <c r="N13" s="7" t="s">
        <v>4</v>
      </c>
      <c r="O13" s="272"/>
      <c r="P13" s="274"/>
      <c r="Q13" s="273"/>
      <c r="R13" s="8" t="s">
        <v>5</v>
      </c>
      <c r="S13" s="272"/>
      <c r="T13" s="274"/>
      <c r="U13" s="273"/>
      <c r="V13" s="7" t="s">
        <v>6</v>
      </c>
    </row>
    <row r="14" spans="1:37">
      <c r="A14" s="3"/>
      <c r="B14" s="275" t="s">
        <v>17</v>
      </c>
      <c r="C14" s="275"/>
      <c r="D14" s="275"/>
      <c r="E14" s="275"/>
      <c r="F14" s="275"/>
      <c r="G14" s="275"/>
      <c r="H14" s="275"/>
      <c r="I14" s="275"/>
      <c r="J14" s="276" t="s">
        <v>339</v>
      </c>
      <c r="K14" s="276"/>
      <c r="L14" s="276"/>
      <c r="M14" s="277"/>
      <c r="N14" s="277"/>
      <c r="O14" s="277"/>
      <c r="P14" s="277"/>
      <c r="Q14" s="17" t="s">
        <v>18</v>
      </c>
      <c r="S14" s="21"/>
      <c r="T14" s="21"/>
      <c r="U14" s="21"/>
      <c r="Y14" t="s">
        <v>19</v>
      </c>
    </row>
    <row r="15" spans="1:37">
      <c r="A15" s="3"/>
      <c r="B15" s="4" t="s">
        <v>20</v>
      </c>
      <c r="C15" s="5"/>
      <c r="D15" s="5"/>
      <c r="E15" s="5"/>
      <c r="F15" s="5"/>
      <c r="G15" s="5"/>
      <c r="H15" s="5"/>
      <c r="I15" s="6"/>
      <c r="J15" s="260"/>
      <c r="K15" s="261"/>
      <c r="L15" s="261"/>
      <c r="M15" s="261"/>
      <c r="N15" s="261"/>
      <c r="O15" s="261"/>
      <c r="P15" s="262"/>
      <c r="Q15" s="17" t="s">
        <v>10</v>
      </c>
      <c r="S15" s="21"/>
      <c r="T15" s="21"/>
      <c r="U15" s="21"/>
    </row>
    <row r="16" spans="1:37">
      <c r="A16" s="3"/>
      <c r="C16" s="21"/>
      <c r="D16" s="21"/>
      <c r="E16" s="21"/>
    </row>
    <row r="17" spans="1:43">
      <c r="A17" s="3"/>
      <c r="B17" s="12" t="s">
        <v>21</v>
      </c>
      <c r="C17" s="12"/>
      <c r="D17" s="12"/>
      <c r="E17" s="12"/>
      <c r="F17" s="12"/>
      <c r="G17" s="12"/>
      <c r="H17" s="12"/>
      <c r="I17" s="12"/>
      <c r="J17" s="13"/>
      <c r="K17" s="13"/>
      <c r="L17" s="13"/>
      <c r="M17" s="13"/>
      <c r="N17" s="14"/>
      <c r="O17" s="13"/>
      <c r="P17" s="13"/>
      <c r="Q17" s="13"/>
      <c r="R17" s="14"/>
      <c r="S17" s="13"/>
      <c r="T17" s="13"/>
      <c r="U17" s="13"/>
      <c r="V17" s="14"/>
      <c r="AK17" s="20" t="s">
        <v>15</v>
      </c>
    </row>
    <row r="18" spans="1:43">
      <c r="A18" s="3"/>
      <c r="B18" s="198" t="s">
        <v>22</v>
      </c>
      <c r="C18" s="199"/>
      <c r="D18" s="199"/>
      <c r="E18" s="199"/>
      <c r="F18" s="199"/>
      <c r="G18" s="199"/>
      <c r="H18" s="199"/>
      <c r="I18" s="200"/>
      <c r="J18" s="270" t="s">
        <v>3</v>
      </c>
      <c r="K18" s="271"/>
      <c r="L18" s="272"/>
      <c r="M18" s="273"/>
      <c r="N18" s="7" t="s">
        <v>4</v>
      </c>
      <c r="O18" s="272"/>
      <c r="P18" s="274"/>
      <c r="Q18" s="273"/>
      <c r="R18" s="8" t="s">
        <v>5</v>
      </c>
      <c r="S18" s="272"/>
      <c r="T18" s="274"/>
      <c r="U18" s="273"/>
      <c r="V18" s="7" t="s">
        <v>6</v>
      </c>
    </row>
    <row r="19" spans="1:43">
      <c r="A19" s="3"/>
      <c r="B19" s="275" t="s">
        <v>17</v>
      </c>
      <c r="C19" s="275"/>
      <c r="D19" s="275"/>
      <c r="E19" s="275"/>
      <c r="F19" s="275"/>
      <c r="G19" s="275"/>
      <c r="H19" s="275"/>
      <c r="I19" s="275"/>
      <c r="J19" s="276" t="s">
        <v>339</v>
      </c>
      <c r="K19" s="276"/>
      <c r="L19" s="276"/>
      <c r="M19" s="277"/>
      <c r="N19" s="277"/>
      <c r="O19" s="277"/>
      <c r="P19" s="277"/>
      <c r="Q19" s="17" t="s">
        <v>18</v>
      </c>
      <c r="S19" s="21"/>
      <c r="T19" s="21"/>
      <c r="U19" s="21"/>
      <c r="Y19" s="22" t="s">
        <v>23</v>
      </c>
    </row>
    <row r="20" spans="1:43">
      <c r="A20" s="3"/>
      <c r="B20" s="4" t="s">
        <v>24</v>
      </c>
      <c r="C20" s="5"/>
      <c r="D20" s="5"/>
      <c r="E20" s="5"/>
      <c r="F20" s="5"/>
      <c r="G20" s="5"/>
      <c r="H20" s="5"/>
      <c r="I20" s="6"/>
      <c r="J20" s="260"/>
      <c r="K20" s="261"/>
      <c r="L20" s="261"/>
      <c r="M20" s="261"/>
      <c r="N20" s="261"/>
      <c r="O20" s="261"/>
      <c r="P20" s="262"/>
      <c r="Q20" s="17" t="s">
        <v>10</v>
      </c>
      <c r="S20" s="21"/>
      <c r="T20" s="21"/>
      <c r="U20" s="21"/>
    </row>
    <row r="21" spans="1:43">
      <c r="A21" s="3"/>
      <c r="C21" s="21"/>
      <c r="D21" s="21"/>
      <c r="E21" s="21"/>
    </row>
    <row r="22" spans="1:43">
      <c r="A22" s="3"/>
      <c r="B22" s="12" t="s">
        <v>25</v>
      </c>
      <c r="C22" s="12"/>
      <c r="D22" s="12"/>
      <c r="E22" s="12"/>
      <c r="F22" s="12"/>
      <c r="G22" s="12"/>
      <c r="H22" s="12"/>
      <c r="I22" s="12"/>
      <c r="J22" s="13"/>
      <c r="K22" s="13"/>
      <c r="L22" s="13"/>
      <c r="M22" s="13"/>
      <c r="N22" s="14"/>
      <c r="O22" s="13"/>
      <c r="P22" s="13"/>
      <c r="Q22" s="13"/>
      <c r="R22" s="14"/>
      <c r="S22" s="13"/>
      <c r="T22" s="13"/>
      <c r="U22" s="13"/>
      <c r="V22" s="14"/>
    </row>
    <row r="23" spans="1:43">
      <c r="A23" s="3"/>
      <c r="B23" s="4" t="s">
        <v>2</v>
      </c>
      <c r="C23" s="5"/>
      <c r="D23" s="5"/>
      <c r="E23" s="5"/>
      <c r="F23" s="5"/>
      <c r="G23" s="5"/>
      <c r="H23" s="5"/>
      <c r="I23" s="6"/>
      <c r="J23" s="270" t="s">
        <v>3</v>
      </c>
      <c r="K23" s="271"/>
      <c r="L23" s="272"/>
      <c r="M23" s="273"/>
      <c r="N23" s="7" t="s">
        <v>4</v>
      </c>
      <c r="O23" s="272"/>
      <c r="P23" s="274"/>
      <c r="Q23" s="273"/>
      <c r="R23" s="8" t="s">
        <v>5</v>
      </c>
      <c r="S23" s="272"/>
      <c r="T23" s="274"/>
      <c r="U23" s="273"/>
      <c r="V23" s="7" t="s">
        <v>6</v>
      </c>
    </row>
    <row r="24" spans="1:43">
      <c r="A24" s="3"/>
      <c r="B24" s="3"/>
      <c r="C24" s="3"/>
      <c r="D24" s="3"/>
      <c r="E24" s="3"/>
      <c r="F24" s="3"/>
      <c r="G24" s="3"/>
      <c r="H24" s="3"/>
      <c r="I24" s="3"/>
    </row>
    <row r="25" spans="1:43">
      <c r="A25" s="3" t="s">
        <v>26</v>
      </c>
      <c r="B25" s="3"/>
      <c r="C25" s="3"/>
      <c r="D25" s="3"/>
      <c r="E25" s="3"/>
      <c r="F25" s="3"/>
      <c r="G25" s="3"/>
      <c r="H25" s="3"/>
      <c r="I25" s="3"/>
    </row>
    <row r="26" spans="1:43" ht="30" customHeight="1">
      <c r="A26" s="3"/>
      <c r="B26" s="4" t="s">
        <v>27</v>
      </c>
      <c r="C26" s="5"/>
      <c r="D26" s="5"/>
      <c r="E26" s="5"/>
      <c r="F26" s="5"/>
      <c r="G26" s="5"/>
      <c r="H26" s="5"/>
      <c r="I26" s="6"/>
      <c r="J26" s="263"/>
      <c r="K26" s="264"/>
      <c r="L26" s="264"/>
      <c r="M26" s="264"/>
      <c r="N26" s="264"/>
      <c r="O26" s="264"/>
      <c r="P26" s="264"/>
      <c r="Q26" s="264"/>
      <c r="R26" s="264"/>
      <c r="S26" s="264"/>
      <c r="T26" s="264"/>
      <c r="U26" s="264"/>
      <c r="V26" s="264"/>
      <c r="W26" s="265"/>
      <c r="X26" s="267"/>
      <c r="Y26" s="268"/>
      <c r="Z26" s="268"/>
      <c r="AA26" s="268"/>
      <c r="AB26" s="268"/>
      <c r="AC26" s="268"/>
      <c r="AD26" s="268"/>
      <c r="AE26" s="268"/>
      <c r="AF26" s="268"/>
      <c r="AG26" s="268"/>
      <c r="AH26" s="268"/>
      <c r="AI26" s="269"/>
      <c r="AJ26" s="266" t="s">
        <v>28</v>
      </c>
      <c r="AK26" s="219"/>
      <c r="AL26" s="219"/>
      <c r="AM26" s="219"/>
      <c r="AN26" s="219"/>
      <c r="AO26" s="219"/>
      <c r="AP26" s="220"/>
      <c r="AQ26" s="23"/>
    </row>
    <row r="27" spans="1:43" ht="30" customHeight="1">
      <c r="A27" s="3"/>
      <c r="B27" s="4" t="s">
        <v>29</v>
      </c>
      <c r="C27" s="5"/>
      <c r="D27" s="5"/>
      <c r="E27" s="5"/>
      <c r="F27" s="5"/>
      <c r="G27" s="5"/>
      <c r="H27" s="5"/>
      <c r="I27" s="6"/>
      <c r="J27" s="250"/>
      <c r="K27" s="251"/>
      <c r="L27" s="251"/>
      <c r="M27" s="251"/>
      <c r="N27" s="251"/>
      <c r="O27" s="251"/>
      <c r="P27" s="251"/>
      <c r="Q27" s="251"/>
      <c r="R27" s="251"/>
      <c r="S27" s="251"/>
      <c r="T27" s="251"/>
      <c r="U27" s="251"/>
      <c r="V27" s="251"/>
      <c r="W27" s="251"/>
      <c r="X27" s="251"/>
      <c r="Y27" s="251"/>
      <c r="Z27" s="251"/>
      <c r="AA27" s="251"/>
      <c r="AB27" s="251"/>
      <c r="AC27" s="251"/>
      <c r="AD27" s="251"/>
      <c r="AE27" s="251"/>
      <c r="AF27" s="251"/>
      <c r="AG27" s="251"/>
      <c r="AH27" s="251"/>
      <c r="AI27" s="252"/>
      <c r="AJ27" s="223" t="s">
        <v>30</v>
      </c>
      <c r="AK27" s="219"/>
      <c r="AL27" s="219"/>
      <c r="AM27" s="219"/>
      <c r="AN27" s="219"/>
      <c r="AO27" s="219"/>
      <c r="AP27" s="220"/>
    </row>
    <row r="28" spans="1:43" ht="30" customHeight="1">
      <c r="A28" s="3"/>
      <c r="B28" s="24" t="s">
        <v>31</v>
      </c>
      <c r="C28" s="25"/>
      <c r="D28" s="25"/>
      <c r="E28" s="25"/>
      <c r="F28" s="25"/>
      <c r="G28" s="25"/>
      <c r="H28" s="25"/>
      <c r="I28" s="26"/>
      <c r="J28" s="253" t="s">
        <v>328</v>
      </c>
      <c r="K28" s="254"/>
      <c r="L28" s="255"/>
      <c r="M28" s="256"/>
      <c r="N28" s="257"/>
      <c r="O28" s="257"/>
      <c r="P28" s="27" t="s">
        <v>33</v>
      </c>
      <c r="Q28" s="258"/>
      <c r="R28" s="258"/>
      <c r="S28" s="258"/>
      <c r="T28" s="259"/>
      <c r="U28" s="247"/>
      <c r="V28" s="248"/>
      <c r="W28" s="248"/>
      <c r="X28" s="248"/>
      <c r="Y28" s="248"/>
      <c r="Z28" s="248"/>
      <c r="AA28" s="248"/>
      <c r="AB28" s="248"/>
      <c r="AC28" s="248"/>
      <c r="AD28" s="248"/>
      <c r="AE28" s="248"/>
      <c r="AF28" s="248"/>
      <c r="AG28" s="248"/>
      <c r="AH28" s="248"/>
      <c r="AI28" s="249"/>
      <c r="AJ28" s="223" t="s">
        <v>30</v>
      </c>
      <c r="AK28" s="219"/>
      <c r="AL28" s="219"/>
      <c r="AM28" s="219"/>
      <c r="AN28" s="219"/>
      <c r="AO28" s="219"/>
      <c r="AP28" s="220"/>
    </row>
    <row r="29" spans="1:43" ht="53.5" customHeight="1">
      <c r="A29" s="3"/>
      <c r="B29" s="28"/>
      <c r="C29" s="29"/>
      <c r="D29" s="29"/>
      <c r="E29" s="29"/>
      <c r="F29" s="29"/>
      <c r="G29" s="29"/>
      <c r="H29" s="29"/>
      <c r="I29" s="30"/>
      <c r="J29" s="234" t="s">
        <v>34</v>
      </c>
      <c r="K29" s="235"/>
      <c r="L29" s="236"/>
      <c r="M29" s="240"/>
      <c r="N29" s="241"/>
      <c r="O29" s="241"/>
      <c r="P29" s="241"/>
      <c r="Q29" s="241"/>
      <c r="R29" s="241"/>
      <c r="S29" s="241"/>
      <c r="T29" s="241"/>
      <c r="U29" s="241"/>
      <c r="V29" s="241"/>
      <c r="W29" s="241"/>
      <c r="X29" s="241"/>
      <c r="Y29" s="241"/>
      <c r="Z29" s="241"/>
      <c r="AA29" s="241"/>
      <c r="AB29" s="241"/>
      <c r="AC29" s="241"/>
      <c r="AD29" s="241"/>
      <c r="AE29" s="241"/>
      <c r="AF29" s="241"/>
      <c r="AG29" s="241"/>
      <c r="AH29" s="241"/>
      <c r="AI29" s="242"/>
      <c r="AJ29" s="223" t="s">
        <v>30</v>
      </c>
      <c r="AK29" s="219"/>
      <c r="AL29" s="219"/>
      <c r="AM29" s="219"/>
      <c r="AN29" s="219"/>
      <c r="AO29" s="219"/>
      <c r="AP29" s="220"/>
    </row>
    <row r="30" spans="1:43" ht="30" customHeight="1">
      <c r="A30" s="3"/>
      <c r="B30" s="4" t="s">
        <v>35</v>
      </c>
      <c r="C30" s="5"/>
      <c r="D30" s="5"/>
      <c r="E30" s="5"/>
      <c r="F30" s="5"/>
      <c r="G30" s="5"/>
      <c r="H30" s="5"/>
      <c r="I30" s="6"/>
      <c r="J30" s="250"/>
      <c r="K30" s="251"/>
      <c r="L30" s="251"/>
      <c r="M30" s="251"/>
      <c r="N30" s="251"/>
      <c r="O30" s="251"/>
      <c r="P30" s="251"/>
      <c r="Q30" s="251"/>
      <c r="R30" s="251"/>
      <c r="S30" s="251"/>
      <c r="T30" s="251"/>
      <c r="U30" s="251"/>
      <c r="V30" s="251"/>
      <c r="W30" s="251"/>
      <c r="X30" s="251"/>
      <c r="Y30" s="251"/>
      <c r="Z30" s="251"/>
      <c r="AA30" s="251"/>
      <c r="AB30" s="251"/>
      <c r="AC30" s="251"/>
      <c r="AD30" s="251"/>
      <c r="AE30" s="251"/>
      <c r="AF30" s="251"/>
      <c r="AG30" s="251"/>
      <c r="AH30" s="251"/>
      <c r="AI30" s="252"/>
      <c r="AJ30" s="223" t="s">
        <v>30</v>
      </c>
      <c r="AK30" s="219"/>
      <c r="AL30" s="219"/>
      <c r="AM30" s="219"/>
      <c r="AN30" s="219"/>
      <c r="AO30" s="219"/>
      <c r="AP30" s="220"/>
    </row>
    <row r="31" spans="1:43" ht="30" customHeight="1">
      <c r="A31" s="3"/>
      <c r="B31" s="4" t="s">
        <v>36</v>
      </c>
      <c r="C31" s="5"/>
      <c r="D31" s="5"/>
      <c r="E31" s="5"/>
      <c r="F31" s="5"/>
      <c r="G31" s="5"/>
      <c r="H31" s="5"/>
      <c r="I31" s="6"/>
      <c r="J31" s="250"/>
      <c r="K31" s="251"/>
      <c r="L31" s="251"/>
      <c r="M31" s="251"/>
      <c r="N31" s="251"/>
      <c r="O31" s="251"/>
      <c r="P31" s="251"/>
      <c r="Q31" s="251"/>
      <c r="R31" s="251"/>
      <c r="S31" s="251"/>
      <c r="T31" s="251"/>
      <c r="U31" s="251"/>
      <c r="V31" s="251"/>
      <c r="W31" s="251"/>
      <c r="X31" s="251"/>
      <c r="Y31" s="251"/>
      <c r="Z31" s="251"/>
      <c r="AA31" s="251"/>
      <c r="AB31" s="251"/>
      <c r="AC31" s="251"/>
      <c r="AD31" s="251"/>
      <c r="AE31" s="251"/>
      <c r="AF31" s="251"/>
      <c r="AG31" s="251"/>
      <c r="AH31" s="251"/>
      <c r="AI31" s="252"/>
      <c r="AJ31" s="223" t="s">
        <v>30</v>
      </c>
      <c r="AK31" s="219"/>
      <c r="AL31" s="219"/>
      <c r="AM31" s="219"/>
      <c r="AN31" s="219"/>
      <c r="AO31" s="219"/>
      <c r="AP31" s="220"/>
    </row>
    <row r="32" spans="1:43">
      <c r="A32" s="3"/>
      <c r="B32" s="3"/>
      <c r="C32" s="3"/>
      <c r="D32" s="3"/>
      <c r="E32" s="3"/>
      <c r="F32" s="3"/>
      <c r="G32" s="3"/>
      <c r="H32" s="3"/>
      <c r="I32" s="3"/>
    </row>
    <row r="33" spans="1:42">
      <c r="A33" s="3" t="s">
        <v>37</v>
      </c>
      <c r="B33" s="3"/>
      <c r="C33" s="3"/>
      <c r="D33" s="3"/>
      <c r="E33" s="3"/>
      <c r="F33" s="3"/>
      <c r="G33" s="3"/>
      <c r="H33" s="3"/>
      <c r="I33" s="3"/>
    </row>
    <row r="34" spans="1:42" ht="30" customHeight="1">
      <c r="A34" s="3"/>
      <c r="B34" s="24" t="s">
        <v>38</v>
      </c>
      <c r="C34" s="25"/>
      <c r="D34" s="25"/>
      <c r="E34" s="25"/>
      <c r="F34" s="25"/>
      <c r="G34" s="25"/>
      <c r="H34" s="25"/>
      <c r="I34" s="26"/>
      <c r="J34" s="234" t="s">
        <v>32</v>
      </c>
      <c r="K34" s="235"/>
      <c r="L34" s="236"/>
      <c r="M34" s="243"/>
      <c r="N34" s="244"/>
      <c r="O34" s="244"/>
      <c r="P34" s="31" t="s">
        <v>33</v>
      </c>
      <c r="Q34" s="245"/>
      <c r="R34" s="245"/>
      <c r="S34" s="245"/>
      <c r="T34" s="246"/>
      <c r="U34" s="247"/>
      <c r="V34" s="248"/>
      <c r="W34" s="248"/>
      <c r="X34" s="248"/>
      <c r="Y34" s="248"/>
      <c r="Z34" s="248"/>
      <c r="AA34" s="248"/>
      <c r="AB34" s="248"/>
      <c r="AC34" s="248"/>
      <c r="AD34" s="248"/>
      <c r="AE34" s="248"/>
      <c r="AF34" s="248"/>
      <c r="AG34" s="248"/>
      <c r="AH34" s="248"/>
      <c r="AI34" s="249"/>
      <c r="AJ34" s="224" t="s">
        <v>39</v>
      </c>
      <c r="AK34" s="225"/>
      <c r="AL34" s="225"/>
      <c r="AM34" s="225"/>
      <c r="AN34" s="225"/>
      <c r="AO34" s="225"/>
      <c r="AP34" s="226"/>
    </row>
    <row r="35" spans="1:42" ht="53.5" customHeight="1">
      <c r="A35" s="3"/>
      <c r="B35" s="231"/>
      <c r="C35" s="232"/>
      <c r="D35" s="232"/>
      <c r="E35" s="232"/>
      <c r="F35" s="232"/>
      <c r="G35" s="232"/>
      <c r="H35" s="232"/>
      <c r="I35" s="233"/>
      <c r="J35" s="234" t="s">
        <v>34</v>
      </c>
      <c r="K35" s="235"/>
      <c r="L35" s="236"/>
      <c r="M35" s="237" t="str">
        <f>IF(M29="","",M29)</f>
        <v/>
      </c>
      <c r="N35" s="238"/>
      <c r="O35" s="238"/>
      <c r="P35" s="238"/>
      <c r="Q35" s="238"/>
      <c r="R35" s="238"/>
      <c r="S35" s="238"/>
      <c r="T35" s="238"/>
      <c r="U35" s="238"/>
      <c r="V35" s="238"/>
      <c r="W35" s="238"/>
      <c r="X35" s="238"/>
      <c r="Y35" s="238"/>
      <c r="Z35" s="238"/>
      <c r="AA35" s="238"/>
      <c r="AB35" s="238"/>
      <c r="AC35" s="238"/>
      <c r="AD35" s="238"/>
      <c r="AE35" s="238"/>
      <c r="AF35" s="238"/>
      <c r="AG35" s="238"/>
      <c r="AH35" s="238"/>
      <c r="AI35" s="239"/>
      <c r="AJ35" s="227"/>
      <c r="AK35" s="228"/>
      <c r="AL35" s="228"/>
      <c r="AM35" s="228"/>
      <c r="AN35" s="228"/>
      <c r="AO35" s="228"/>
      <c r="AP35" s="229"/>
    </row>
    <row r="36" spans="1:42" ht="30" customHeight="1">
      <c r="A36" s="3"/>
      <c r="B36" s="83" t="s">
        <v>258</v>
      </c>
      <c r="C36" s="5"/>
      <c r="D36" s="5"/>
      <c r="E36" s="5"/>
      <c r="F36" s="5"/>
      <c r="G36" s="5"/>
      <c r="H36" s="5"/>
      <c r="I36" s="6"/>
      <c r="J36" s="203"/>
      <c r="K36" s="203"/>
      <c r="L36" s="203"/>
      <c r="M36" s="203"/>
      <c r="N36" s="203"/>
      <c r="O36" s="203"/>
      <c r="P36" s="203"/>
      <c r="Q36" s="203"/>
      <c r="R36" s="203"/>
      <c r="S36" s="203"/>
      <c r="T36" s="203"/>
      <c r="U36" s="203"/>
      <c r="V36" s="203"/>
      <c r="W36" s="203"/>
      <c r="X36" s="203"/>
      <c r="Y36" s="203"/>
      <c r="Z36" s="203"/>
      <c r="AA36" s="203"/>
      <c r="AB36" s="203"/>
      <c r="AC36" s="203"/>
      <c r="AD36" s="203"/>
      <c r="AE36" s="203"/>
      <c r="AF36" s="203"/>
      <c r="AG36" s="203"/>
      <c r="AH36" s="203"/>
      <c r="AI36" s="203"/>
      <c r="AJ36" s="223" t="s">
        <v>319</v>
      </c>
      <c r="AK36" s="219"/>
      <c r="AL36" s="219"/>
      <c r="AM36" s="219"/>
      <c r="AN36" s="219"/>
      <c r="AO36" s="219"/>
      <c r="AP36" s="220"/>
    </row>
    <row r="37" spans="1:42" ht="30" customHeight="1">
      <c r="A37" s="3"/>
      <c r="B37" s="4" t="s">
        <v>40</v>
      </c>
      <c r="C37" s="5"/>
      <c r="D37" s="5"/>
      <c r="E37" s="5"/>
      <c r="F37" s="5"/>
      <c r="G37" s="5"/>
      <c r="H37" s="5"/>
      <c r="I37" s="6"/>
      <c r="J37" s="230"/>
      <c r="K37" s="230"/>
      <c r="L37" s="230"/>
      <c r="M37" s="230"/>
      <c r="N37" s="230"/>
      <c r="O37" s="230"/>
      <c r="P37" s="230"/>
      <c r="Q37" s="230"/>
      <c r="R37" s="230"/>
      <c r="S37" s="230"/>
      <c r="T37" s="230"/>
      <c r="U37" s="230"/>
      <c r="V37" s="230"/>
      <c r="W37" s="230"/>
      <c r="X37" s="230"/>
      <c r="Y37" s="230"/>
      <c r="Z37" s="230"/>
      <c r="AA37" s="230"/>
      <c r="AB37" s="230"/>
      <c r="AC37" s="230"/>
      <c r="AD37" s="230"/>
      <c r="AE37" s="230"/>
      <c r="AF37" s="230"/>
      <c r="AG37" s="230"/>
      <c r="AH37" s="230"/>
      <c r="AI37" s="230"/>
      <c r="AJ37" s="223" t="s">
        <v>320</v>
      </c>
      <c r="AK37" s="219"/>
      <c r="AL37" s="219"/>
      <c r="AM37" s="219"/>
      <c r="AN37" s="219"/>
      <c r="AO37" s="219"/>
      <c r="AP37" s="220"/>
    </row>
    <row r="38" spans="1:42" ht="30" customHeight="1">
      <c r="A38" s="3"/>
      <c r="B38" s="4" t="s">
        <v>41</v>
      </c>
      <c r="C38" s="5"/>
      <c r="D38" s="5"/>
      <c r="E38" s="5"/>
      <c r="F38" s="5"/>
      <c r="G38" s="5"/>
      <c r="H38" s="5"/>
      <c r="I38" s="5"/>
      <c r="J38" s="216"/>
      <c r="K38" s="217"/>
      <c r="L38" s="217"/>
      <c r="M38" s="217"/>
      <c r="N38" s="217"/>
      <c r="O38" s="32" t="s">
        <v>33</v>
      </c>
      <c r="P38" s="217"/>
      <c r="Q38" s="217"/>
      <c r="R38" s="217"/>
      <c r="S38" s="217"/>
      <c r="T38" s="217"/>
      <c r="U38" s="217"/>
      <c r="V38" s="217"/>
      <c r="W38" s="217"/>
      <c r="X38" s="32" t="s">
        <v>33</v>
      </c>
      <c r="Y38" s="217"/>
      <c r="Z38" s="217"/>
      <c r="AA38" s="217"/>
      <c r="AB38" s="217"/>
      <c r="AC38" s="217"/>
      <c r="AD38" s="217"/>
      <c r="AE38" s="217"/>
      <c r="AF38" s="217"/>
      <c r="AG38" s="217"/>
      <c r="AH38" s="217"/>
      <c r="AI38" s="218"/>
      <c r="AJ38" s="219" t="s">
        <v>321</v>
      </c>
      <c r="AK38" s="219"/>
      <c r="AL38" s="219"/>
      <c r="AM38" s="219"/>
      <c r="AN38" s="219"/>
      <c r="AO38" s="219"/>
      <c r="AP38" s="220"/>
    </row>
    <row r="39" spans="1:42" ht="30" customHeight="1">
      <c r="A39" s="3"/>
      <c r="B39" s="28" t="s">
        <v>42</v>
      </c>
      <c r="C39" s="29"/>
      <c r="D39" s="29"/>
      <c r="E39" s="29"/>
      <c r="F39" s="29"/>
      <c r="G39" s="29"/>
      <c r="H39" s="29"/>
      <c r="I39" s="30"/>
      <c r="J39" s="221"/>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c r="AH39" s="222"/>
      <c r="AI39" s="222"/>
      <c r="AJ39" s="223" t="s">
        <v>322</v>
      </c>
      <c r="AK39" s="219"/>
      <c r="AL39" s="219"/>
      <c r="AM39" s="219"/>
      <c r="AN39" s="219"/>
      <c r="AO39" s="219"/>
      <c r="AP39" s="220"/>
    </row>
    <row r="40" spans="1:42">
      <c r="A40" s="3"/>
      <c r="B40" s="3"/>
      <c r="C40" s="3"/>
      <c r="D40" s="3"/>
      <c r="E40" s="3"/>
      <c r="F40" s="3"/>
      <c r="G40" s="3"/>
      <c r="H40" s="3"/>
      <c r="I40" s="3"/>
    </row>
    <row r="41" spans="1:42">
      <c r="A41" s="3" t="s">
        <v>43</v>
      </c>
      <c r="B41" s="3"/>
      <c r="C41" s="3"/>
      <c r="D41" s="3"/>
      <c r="E41" s="3"/>
      <c r="F41" s="3"/>
      <c r="G41" s="3"/>
      <c r="H41" s="3"/>
      <c r="I41" s="3"/>
      <c r="AJ41" s="33" t="s">
        <v>44</v>
      </c>
    </row>
    <row r="42" spans="1:42" ht="30" customHeight="1">
      <c r="A42" s="3"/>
      <c r="B42" s="4" t="s">
        <v>45</v>
      </c>
      <c r="C42" s="5"/>
      <c r="D42" s="5"/>
      <c r="E42" s="5"/>
      <c r="F42" s="5"/>
      <c r="G42" s="5"/>
      <c r="H42" s="5"/>
      <c r="I42" s="6"/>
      <c r="J42" s="203"/>
      <c r="K42" s="203"/>
      <c r="L42" s="203"/>
      <c r="M42" s="203"/>
      <c r="N42" s="203"/>
      <c r="O42" s="203"/>
      <c r="P42" s="203"/>
      <c r="Q42" s="203"/>
      <c r="R42" s="203"/>
      <c r="S42" s="203"/>
      <c r="T42" s="213" t="s">
        <v>46</v>
      </c>
      <c r="U42" s="213"/>
      <c r="V42" s="213"/>
      <c r="W42" s="213"/>
      <c r="X42" s="207" t="s">
        <v>65</v>
      </c>
      <c r="Y42" s="208"/>
      <c r="Z42" s="208"/>
      <c r="AA42" s="208"/>
      <c r="AB42" s="208"/>
      <c r="AC42" s="208"/>
      <c r="AD42" s="208"/>
      <c r="AE42" s="208"/>
      <c r="AF42" s="208"/>
      <c r="AG42" s="208"/>
      <c r="AH42" s="208"/>
      <c r="AI42" s="208"/>
      <c r="AJ42" s="209" t="s">
        <v>47</v>
      </c>
      <c r="AK42" s="209"/>
      <c r="AL42" s="209"/>
      <c r="AM42" s="209"/>
      <c r="AN42" s="209"/>
      <c r="AO42" s="209"/>
      <c r="AP42" s="209"/>
    </row>
    <row r="43" spans="1:42" ht="30" customHeight="1">
      <c r="A43" s="3"/>
      <c r="B43" s="4" t="s">
        <v>48</v>
      </c>
      <c r="C43" s="5"/>
      <c r="D43" s="5"/>
      <c r="E43" s="5"/>
      <c r="F43" s="5"/>
      <c r="G43" s="5"/>
      <c r="H43" s="5"/>
      <c r="I43" s="6"/>
      <c r="J43" s="203"/>
      <c r="K43" s="203"/>
      <c r="L43" s="203"/>
      <c r="M43" s="203"/>
      <c r="N43" s="203"/>
      <c r="O43" s="203"/>
      <c r="P43" s="203"/>
      <c r="Q43" s="203"/>
      <c r="R43" s="203"/>
      <c r="S43" s="203"/>
      <c r="T43" s="213" t="s">
        <v>49</v>
      </c>
      <c r="U43" s="213"/>
      <c r="V43" s="213"/>
      <c r="W43" s="213"/>
      <c r="X43" s="214" t="s">
        <v>66</v>
      </c>
      <c r="Y43" s="215"/>
      <c r="Z43" s="215"/>
      <c r="AA43" s="215"/>
      <c r="AB43" s="215"/>
      <c r="AC43" s="215"/>
      <c r="AD43" s="215"/>
      <c r="AE43" s="215"/>
      <c r="AF43" s="215"/>
      <c r="AG43" s="215"/>
      <c r="AH43" s="215"/>
      <c r="AI43" s="215"/>
      <c r="AJ43" s="209" t="s">
        <v>50</v>
      </c>
      <c r="AK43" s="205"/>
      <c r="AL43" s="205"/>
      <c r="AM43" s="205"/>
      <c r="AN43" s="205"/>
      <c r="AO43" s="205"/>
      <c r="AP43" s="205"/>
    </row>
    <row r="44" spans="1:42" ht="30" customHeight="1">
      <c r="A44" s="3"/>
      <c r="B44" s="210" t="s">
        <v>51</v>
      </c>
      <c r="C44" s="199"/>
      <c r="D44" s="199"/>
      <c r="E44" s="199"/>
      <c r="F44" s="199"/>
      <c r="G44" s="199"/>
      <c r="H44" s="199"/>
      <c r="I44" s="200"/>
      <c r="J44" s="211"/>
      <c r="K44" s="211"/>
      <c r="L44" s="211"/>
      <c r="M44" s="211"/>
      <c r="N44" s="211"/>
      <c r="O44" s="211"/>
      <c r="P44" s="211"/>
      <c r="Q44" s="211"/>
      <c r="R44" s="211"/>
      <c r="S44" s="211"/>
      <c r="T44" s="207" t="s">
        <v>52</v>
      </c>
      <c r="U44" s="207"/>
      <c r="V44" s="207"/>
      <c r="W44" s="207"/>
      <c r="X44" s="207"/>
      <c r="Y44" s="207"/>
      <c r="Z44" s="207"/>
      <c r="AA44" s="207"/>
      <c r="AB44" s="207"/>
      <c r="AC44" s="207"/>
      <c r="AD44" s="207"/>
      <c r="AE44" s="207"/>
      <c r="AF44" s="207"/>
      <c r="AG44" s="207"/>
      <c r="AH44" s="207"/>
      <c r="AI44" s="207"/>
      <c r="AJ44" s="205" t="s">
        <v>53</v>
      </c>
      <c r="AK44" s="205"/>
      <c r="AL44" s="205"/>
      <c r="AM44" s="205"/>
      <c r="AN44" s="205"/>
      <c r="AO44" s="205"/>
      <c r="AP44" s="205"/>
    </row>
    <row r="45" spans="1:42" ht="30" customHeight="1">
      <c r="A45" s="3"/>
      <c r="B45" s="4" t="s">
        <v>54</v>
      </c>
      <c r="C45" s="5"/>
      <c r="D45" s="5"/>
      <c r="E45" s="5"/>
      <c r="F45" s="5"/>
      <c r="G45" s="5"/>
      <c r="H45" s="5"/>
      <c r="I45" s="6"/>
      <c r="J45" s="212"/>
      <c r="K45" s="212"/>
      <c r="L45" s="212"/>
      <c r="M45" s="212"/>
      <c r="N45" s="212"/>
      <c r="O45" s="212"/>
      <c r="P45" s="212"/>
      <c r="Q45" s="212"/>
      <c r="R45" s="212"/>
      <c r="S45" s="212"/>
      <c r="T45" s="207" t="s">
        <v>55</v>
      </c>
      <c r="U45" s="207"/>
      <c r="V45" s="207"/>
      <c r="W45" s="207"/>
      <c r="X45" s="207"/>
      <c r="Y45" s="207"/>
      <c r="Z45" s="207"/>
      <c r="AA45" s="207"/>
      <c r="AB45" s="207"/>
      <c r="AC45" s="207"/>
      <c r="AD45" s="207"/>
      <c r="AE45" s="207"/>
      <c r="AF45" s="207"/>
      <c r="AG45" s="207"/>
      <c r="AH45" s="207"/>
      <c r="AI45" s="207"/>
      <c r="AJ45" s="205" t="s">
        <v>56</v>
      </c>
      <c r="AK45" s="205"/>
      <c r="AL45" s="205"/>
      <c r="AM45" s="205"/>
      <c r="AN45" s="205"/>
      <c r="AO45" s="205"/>
      <c r="AP45" s="205"/>
    </row>
    <row r="46" spans="1:42" ht="30" customHeight="1">
      <c r="A46" s="3"/>
      <c r="B46" s="4" t="s">
        <v>57</v>
      </c>
      <c r="C46" s="5"/>
      <c r="D46" s="5"/>
      <c r="E46" s="5"/>
      <c r="F46" s="5"/>
      <c r="G46" s="5"/>
      <c r="H46" s="5"/>
      <c r="I46" s="6"/>
      <c r="J46" s="203"/>
      <c r="K46" s="203"/>
      <c r="L46" s="203"/>
      <c r="M46" s="203"/>
      <c r="N46" s="203"/>
      <c r="O46" s="203"/>
      <c r="P46" s="204" t="s">
        <v>58</v>
      </c>
      <c r="Q46" s="204"/>
      <c r="R46" s="204"/>
      <c r="S46" s="204"/>
      <c r="T46" s="204"/>
      <c r="U46" s="204"/>
      <c r="V46" s="204"/>
      <c r="W46" s="204"/>
      <c r="X46" s="204"/>
      <c r="Y46" s="204"/>
      <c r="Z46" s="204"/>
      <c r="AA46" s="204"/>
      <c r="AB46" s="204"/>
      <c r="AC46" s="204"/>
      <c r="AD46" s="204"/>
      <c r="AE46" s="204"/>
      <c r="AF46" s="204"/>
      <c r="AG46" s="204"/>
      <c r="AH46" s="204"/>
      <c r="AI46" s="204"/>
      <c r="AJ46" s="205" t="s">
        <v>59</v>
      </c>
      <c r="AK46" s="205"/>
      <c r="AL46" s="205"/>
      <c r="AM46" s="205"/>
      <c r="AN46" s="205"/>
      <c r="AO46" s="205"/>
      <c r="AP46" s="205"/>
    </row>
    <row r="47" spans="1:42" ht="30" customHeight="1">
      <c r="A47" s="3"/>
      <c r="B47" s="4" t="s">
        <v>60</v>
      </c>
      <c r="C47" s="5"/>
      <c r="D47" s="5"/>
      <c r="E47" s="5"/>
      <c r="F47" s="5"/>
      <c r="G47" s="5"/>
      <c r="H47" s="5"/>
      <c r="I47" s="6"/>
      <c r="J47" s="206"/>
      <c r="K47" s="206"/>
      <c r="L47" s="206"/>
      <c r="M47" s="206"/>
      <c r="N47" s="206"/>
      <c r="O47" s="206"/>
      <c r="P47" s="206"/>
      <c r="Q47" s="206"/>
      <c r="R47" s="206"/>
      <c r="S47" s="206"/>
      <c r="T47" s="207" t="s">
        <v>61</v>
      </c>
      <c r="U47" s="208"/>
      <c r="V47" s="208"/>
      <c r="W47" s="208"/>
      <c r="X47" s="208"/>
      <c r="Y47" s="208"/>
      <c r="Z47" s="208"/>
      <c r="AA47" s="208"/>
      <c r="AB47" s="208"/>
      <c r="AC47" s="208"/>
      <c r="AD47" s="208"/>
      <c r="AE47" s="208"/>
      <c r="AF47" s="208"/>
      <c r="AG47" s="208"/>
      <c r="AH47" s="208"/>
      <c r="AI47" s="208"/>
      <c r="AJ47" s="209" t="s">
        <v>62</v>
      </c>
      <c r="AK47" s="209"/>
      <c r="AL47" s="209"/>
      <c r="AM47" s="209"/>
      <c r="AN47" s="209"/>
      <c r="AO47" s="209"/>
      <c r="AP47" s="209"/>
    </row>
    <row r="48" spans="1:42" ht="30" customHeight="1">
      <c r="A48" s="3"/>
      <c r="B48" s="198" t="s">
        <v>63</v>
      </c>
      <c r="C48" s="199"/>
      <c r="D48" s="199"/>
      <c r="E48" s="199"/>
      <c r="F48" s="199"/>
      <c r="G48" s="199"/>
      <c r="H48" s="199"/>
      <c r="I48" s="200"/>
      <c r="J48" s="201"/>
      <c r="K48" s="201"/>
      <c r="L48" s="201"/>
      <c r="M48" s="201"/>
      <c r="N48" s="201"/>
      <c r="O48" s="201"/>
      <c r="P48" s="201"/>
      <c r="Q48" s="201"/>
      <c r="R48" s="201"/>
      <c r="S48" s="201"/>
      <c r="T48" s="201"/>
      <c r="U48" s="201"/>
      <c r="V48" s="201"/>
      <c r="W48" s="201"/>
      <c r="X48" s="201"/>
      <c r="Y48" s="201"/>
      <c r="Z48" s="201"/>
      <c r="AA48" s="201"/>
      <c r="AB48" s="201"/>
      <c r="AC48" s="201"/>
      <c r="AD48" s="201"/>
      <c r="AE48" s="201"/>
      <c r="AF48" s="201"/>
      <c r="AG48" s="201"/>
      <c r="AH48" s="201"/>
      <c r="AI48" s="201"/>
      <c r="AJ48" s="202" t="s">
        <v>64</v>
      </c>
      <c r="AK48" s="202"/>
      <c r="AL48" s="202"/>
      <c r="AM48" s="202"/>
      <c r="AN48" s="202"/>
      <c r="AO48" s="202"/>
      <c r="AP48" s="202"/>
    </row>
  </sheetData>
  <mergeCells count="94">
    <mergeCell ref="J8:K8"/>
    <mergeCell ref="L8:M8"/>
    <mergeCell ref="O8:Q8"/>
    <mergeCell ref="S8:U8"/>
    <mergeCell ref="J5:K5"/>
    <mergeCell ref="L5:M5"/>
    <mergeCell ref="O5:Q5"/>
    <mergeCell ref="S5:U5"/>
    <mergeCell ref="J7:K7"/>
    <mergeCell ref="S18:U18"/>
    <mergeCell ref="B19:I19"/>
    <mergeCell ref="J19:L19"/>
    <mergeCell ref="M19:P19"/>
    <mergeCell ref="J9:P9"/>
    <mergeCell ref="B10:I10"/>
    <mergeCell ref="J10:AI10"/>
    <mergeCell ref="J11:AI11"/>
    <mergeCell ref="B13:I13"/>
    <mergeCell ref="J13:K13"/>
    <mergeCell ref="L13:M13"/>
    <mergeCell ref="O13:Q13"/>
    <mergeCell ref="S13:U13"/>
    <mergeCell ref="B14:I14"/>
    <mergeCell ref="J14:L14"/>
    <mergeCell ref="M14:P14"/>
    <mergeCell ref="J15:P15"/>
    <mergeCell ref="B18:I18"/>
    <mergeCell ref="J18:K18"/>
    <mergeCell ref="L18:M18"/>
    <mergeCell ref="O18:Q18"/>
    <mergeCell ref="J20:P20"/>
    <mergeCell ref="J26:W26"/>
    <mergeCell ref="AJ26:AP26"/>
    <mergeCell ref="J27:AI27"/>
    <mergeCell ref="AJ27:AP27"/>
    <mergeCell ref="X26:AI26"/>
    <mergeCell ref="J23:K23"/>
    <mergeCell ref="L23:M23"/>
    <mergeCell ref="O23:Q23"/>
    <mergeCell ref="S23:U23"/>
    <mergeCell ref="J28:L28"/>
    <mergeCell ref="M28:O28"/>
    <mergeCell ref="Q28:T28"/>
    <mergeCell ref="U28:AI28"/>
    <mergeCell ref="AJ28:AP28"/>
    <mergeCell ref="AJ29:AP29"/>
    <mergeCell ref="J30:AI30"/>
    <mergeCell ref="AJ30:AP30"/>
    <mergeCell ref="J31:AI31"/>
    <mergeCell ref="AJ31:AP31"/>
    <mergeCell ref="B35:I35"/>
    <mergeCell ref="J35:L35"/>
    <mergeCell ref="M35:AI35"/>
    <mergeCell ref="J29:L29"/>
    <mergeCell ref="M29:AI29"/>
    <mergeCell ref="J34:L34"/>
    <mergeCell ref="M34:O34"/>
    <mergeCell ref="Q34:T34"/>
    <mergeCell ref="U34:AI34"/>
    <mergeCell ref="AJ34:AP35"/>
    <mergeCell ref="J36:AI36"/>
    <mergeCell ref="AJ36:AP36"/>
    <mergeCell ref="J37:AI37"/>
    <mergeCell ref="AJ37:AP37"/>
    <mergeCell ref="J38:N38"/>
    <mergeCell ref="P38:W38"/>
    <mergeCell ref="Y38:AI38"/>
    <mergeCell ref="AJ38:AP38"/>
    <mergeCell ref="J39:AI39"/>
    <mergeCell ref="AJ39:AP39"/>
    <mergeCell ref="J42:S42"/>
    <mergeCell ref="T42:W42"/>
    <mergeCell ref="X42:AI42"/>
    <mergeCell ref="AJ42:AP42"/>
    <mergeCell ref="J43:S43"/>
    <mergeCell ref="T43:W43"/>
    <mergeCell ref="X43:AI43"/>
    <mergeCell ref="AJ43:AP43"/>
    <mergeCell ref="B44:I44"/>
    <mergeCell ref="J44:S44"/>
    <mergeCell ref="T44:AI44"/>
    <mergeCell ref="AJ44:AP44"/>
    <mergeCell ref="J45:S45"/>
    <mergeCell ref="T45:AI45"/>
    <mergeCell ref="AJ45:AP45"/>
    <mergeCell ref="B48:I48"/>
    <mergeCell ref="J48:AI48"/>
    <mergeCell ref="AJ48:AP48"/>
    <mergeCell ref="J46:O46"/>
    <mergeCell ref="P46:AI46"/>
    <mergeCell ref="AJ46:AP46"/>
    <mergeCell ref="J47:S47"/>
    <mergeCell ref="T47:AI47"/>
    <mergeCell ref="AJ47:AP47"/>
  </mergeCells>
  <phoneticPr fontId="5"/>
  <conditionalFormatting sqref="J14:L14">
    <cfRule type="expression" dxfId="40" priority="1">
      <formula>$J$7="無"</formula>
    </cfRule>
  </conditionalFormatting>
  <conditionalFormatting sqref="J8:V8 J9:Q9 J10:AI11 J18:V18 J19:Q20">
    <cfRule type="expression" dxfId="39" priority="2">
      <formula>$J$7="無"</formula>
    </cfRule>
  </conditionalFormatting>
  <conditionalFormatting sqref="J11:AI11">
    <cfRule type="expression" dxfId="38" priority="3">
      <formula>$J$10=$AK$12</formula>
    </cfRule>
    <cfRule type="expression" dxfId="37" priority="4">
      <formula>$J$10&lt;&gt;$AK$12</formula>
    </cfRule>
  </conditionalFormatting>
  <dataValidations count="9">
    <dataValidation type="list" allowBlank="1" showInputMessage="1" showErrorMessage="1" prompt="プルダウンから選択" sqref="J7:K7" xr:uid="{4AD618E0-AF10-4030-A54D-FFC856D973E0}">
      <formula1>"有,無"</formula1>
    </dataValidation>
    <dataValidation type="list" allowBlank="1" showInputMessage="1" showErrorMessage="1" prompt="プルダウンから選択" sqref="J10:AI10" xr:uid="{BF73F9EF-B864-4314-8812-83CA7336F4DC}">
      <formula1>$AK$10:$AK$12</formula1>
    </dataValidation>
    <dataValidation imeMode="halfAlpha" allowBlank="1" showInputMessage="1" showErrorMessage="1" sqref="Q34:T34 M28:O28 Q28:T28 P38:W38 R40 Y38:AI38 J38:N38 J39:AI39 M34:O34" xr:uid="{04F0E8A9-E1AF-4F5D-967F-006431F50124}"/>
    <dataValidation imeMode="halfKatakana" allowBlank="1" showInputMessage="1" showErrorMessage="1" sqref="J48:AI48" xr:uid="{E3678BA1-779E-4374-896A-26352430BED6}"/>
    <dataValidation type="list" allowBlank="1" showInputMessage="1" showErrorMessage="1" sqref="T43:W43" xr:uid="{E40CE684-B1E5-467B-BA1F-9FE88388FBE5}">
      <formula1>"本店,支店,出張所"</formula1>
    </dataValidation>
    <dataValidation type="list" allowBlank="1" showInputMessage="1" showErrorMessage="1" sqref="T42:W42" xr:uid="{412C9E88-BB26-407C-B8E4-EB970433A38B}">
      <formula1>"銀行,信用金庫,信用組合,農協"</formula1>
    </dataValidation>
    <dataValidation type="list" allowBlank="1" showInputMessage="1" showErrorMessage="1" sqref="J46:O46" xr:uid="{CEDA3E9C-4E1C-4D8A-8A3D-DD6541539030}">
      <formula1>"1：普通,2：当座,4：貯蓄,9：別段"</formula1>
    </dataValidation>
    <dataValidation type="textLength" imeMode="halfAlpha" operator="equal" allowBlank="1" showInputMessage="1" showErrorMessage="1" sqref="J26:W26" xr:uid="{E445F14F-9ABC-403A-9A90-923D729FDBE4}">
      <formula1>12</formula1>
    </dataValidation>
    <dataValidation type="textLength" operator="equal" allowBlank="1" showInputMessage="1" showErrorMessage="1" sqref="J47:S47" xr:uid="{17F7FF77-2CF9-424F-B93A-21893469FC05}">
      <formula1>7</formula1>
    </dataValidation>
  </dataValidations>
  <pageMargins left="0.7" right="0.7" top="0.75" bottom="0.75" header="0.3" footer="0.3"/>
  <pageSetup paperSize="9" scale="52"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BA15F-35E6-4DCE-91CE-AFCACDC710A9}">
  <sheetPr>
    <tabColor rgb="FF92D050"/>
  </sheetPr>
  <dimension ref="A1:AF35"/>
  <sheetViews>
    <sheetView view="pageBreakPreview" zoomScale="96" zoomScaleNormal="99" zoomScaleSheetLayoutView="96" workbookViewId="0">
      <selection activeCell="E14" sqref="E14"/>
    </sheetView>
  </sheetViews>
  <sheetFormatPr defaultColWidth="8.58203125" defaultRowHeight="13"/>
  <cols>
    <col min="1" max="1" width="16.1640625" style="115" customWidth="1"/>
    <col min="2" max="2" width="25.58203125" style="115" customWidth="1"/>
    <col min="3" max="3" width="15.58203125" style="115" customWidth="1"/>
    <col min="4" max="7" width="10.58203125" style="115" customWidth="1"/>
    <col min="8" max="31" width="2.58203125" style="115" customWidth="1"/>
    <col min="32" max="32" width="8.58203125" style="115" customWidth="1"/>
    <col min="33" max="33" width="11.5" style="115" bestFit="1" customWidth="1"/>
    <col min="34" max="16384" width="8.58203125" style="115"/>
  </cols>
  <sheetData>
    <row r="1" spans="1:29" ht="20.149999999999999" customHeight="1">
      <c r="A1" s="289" t="s">
        <v>67</v>
      </c>
      <c r="B1" s="289"/>
      <c r="C1" s="289"/>
      <c r="D1" s="289"/>
      <c r="E1" s="289"/>
      <c r="F1" s="289"/>
      <c r="G1" s="289"/>
      <c r="H1" s="114"/>
      <c r="I1" s="114"/>
      <c r="J1" s="114"/>
      <c r="K1" s="114"/>
      <c r="L1" s="114"/>
      <c r="M1" s="114"/>
      <c r="N1" s="114"/>
      <c r="O1" s="114"/>
      <c r="P1" s="114"/>
      <c r="Q1" s="114"/>
      <c r="R1" s="114"/>
      <c r="S1" s="114"/>
      <c r="T1" s="114"/>
      <c r="U1" s="114"/>
      <c r="V1" s="114"/>
      <c r="W1" s="114"/>
      <c r="X1" s="114"/>
      <c r="Y1" s="114"/>
      <c r="Z1" s="114"/>
      <c r="AA1" s="114"/>
      <c r="AB1" s="114"/>
      <c r="AC1" s="114"/>
    </row>
    <row r="2" spans="1:29" ht="18" customHeight="1">
      <c r="B2" s="116"/>
      <c r="D2" s="117"/>
      <c r="E2" s="118"/>
      <c r="F2" s="288" t="str">
        <f>IF(OR(【入力】基本情報シート!L5="",【入力】基本情報シート!O5="",【入力】基本情報シート!S5=""),"","令和"&amp;【入力】基本情報シート!L5&amp;"年"&amp;【入力】基本情報シート!O5&amp;"月"&amp;【入力】基本情報シート!S5&amp;"日")</f>
        <v/>
      </c>
      <c r="G2" s="288"/>
      <c r="H2" s="119"/>
      <c r="J2" s="292"/>
      <c r="K2" s="292"/>
    </row>
    <row r="3" spans="1:29" ht="6" customHeight="1">
      <c r="F3" s="120" t="s">
        <v>259</v>
      </c>
    </row>
    <row r="4" spans="1:29" ht="18" customHeight="1">
      <c r="B4" s="116"/>
      <c r="E4" s="115" t="s">
        <v>29</v>
      </c>
      <c r="F4" s="287" t="str">
        <f>IF(法人名称="","",法人名称)</f>
        <v/>
      </c>
      <c r="G4" s="287"/>
      <c r="H4" s="121"/>
      <c r="I4" s="121"/>
      <c r="J4" s="121"/>
      <c r="K4" s="121"/>
      <c r="L4" s="121"/>
      <c r="M4" s="121"/>
      <c r="N4" s="121"/>
      <c r="O4" s="121"/>
      <c r="P4" s="121"/>
      <c r="Q4" s="121"/>
      <c r="R4" s="121"/>
      <c r="S4" s="121"/>
    </row>
    <row r="5" spans="1:29" ht="12" customHeight="1">
      <c r="A5" s="301" t="str">
        <f>"　渋谷区福祉人材支援手当の支給に係る補助事業実施要綱第５条に基づき定めた就業規則または給与規程等を提出します。"</f>
        <v>　渋谷区福祉人材支援手当の支給に係る補助事業実施要綱第５条に基づき定めた就業規則または給与規程等を提出します。</v>
      </c>
      <c r="B5" s="301"/>
      <c r="C5" s="301"/>
      <c r="D5" s="301"/>
      <c r="E5" s="301"/>
      <c r="F5" s="301"/>
      <c r="G5" s="301"/>
      <c r="H5" s="122"/>
      <c r="I5" s="122"/>
      <c r="J5" s="122"/>
      <c r="K5" s="122"/>
      <c r="L5" s="122"/>
      <c r="M5" s="122"/>
      <c r="N5" s="122"/>
      <c r="O5" s="122"/>
      <c r="P5" s="122"/>
      <c r="Q5" s="122"/>
      <c r="R5" s="122"/>
      <c r="S5" s="122"/>
      <c r="T5" s="122"/>
      <c r="U5" s="122"/>
      <c r="V5" s="122"/>
      <c r="W5" s="122"/>
      <c r="X5" s="122"/>
      <c r="Y5" s="122"/>
      <c r="Z5" s="122"/>
      <c r="AA5" s="122"/>
      <c r="AB5" s="122"/>
      <c r="AC5" s="122"/>
    </row>
    <row r="6" spans="1:29" ht="12" customHeight="1">
      <c r="A6" s="301"/>
      <c r="B6" s="301"/>
      <c r="C6" s="301"/>
      <c r="D6" s="301"/>
      <c r="E6" s="301"/>
      <c r="F6" s="301"/>
      <c r="G6" s="301"/>
      <c r="H6" s="122"/>
      <c r="I6" s="122"/>
      <c r="J6" s="122"/>
      <c r="K6" s="122"/>
      <c r="L6" s="122"/>
      <c r="M6" s="122"/>
      <c r="N6" s="122"/>
      <c r="O6" s="122"/>
      <c r="P6" s="122"/>
      <c r="Q6" s="122"/>
      <c r="R6" s="122"/>
      <c r="S6" s="122"/>
      <c r="T6" s="122"/>
      <c r="U6" s="122"/>
      <c r="V6" s="122"/>
      <c r="W6" s="122"/>
      <c r="X6" s="122"/>
      <c r="Y6" s="122"/>
      <c r="Z6" s="122"/>
      <c r="AA6" s="122"/>
      <c r="AB6" s="122"/>
      <c r="AC6" s="122"/>
    </row>
    <row r="7" spans="1:29" ht="12" customHeight="1">
      <c r="A7" s="301"/>
      <c r="B7" s="301"/>
      <c r="C7" s="301"/>
      <c r="D7" s="301"/>
      <c r="E7" s="301"/>
      <c r="F7" s="301"/>
      <c r="G7" s="301"/>
      <c r="H7" s="122"/>
      <c r="I7" s="122"/>
      <c r="J7" s="122"/>
      <c r="K7" s="122"/>
      <c r="L7" s="122"/>
      <c r="M7" s="122"/>
      <c r="N7" s="122"/>
      <c r="O7" s="122"/>
      <c r="P7" s="122"/>
      <c r="Q7" s="122"/>
      <c r="R7" s="122"/>
      <c r="S7" s="122"/>
      <c r="T7" s="122"/>
      <c r="U7" s="122"/>
      <c r="V7" s="122"/>
      <c r="W7" s="122"/>
      <c r="X7" s="122"/>
      <c r="Y7" s="122"/>
      <c r="Z7" s="122"/>
      <c r="AA7" s="122"/>
      <c r="AB7" s="122"/>
      <c r="AC7" s="122"/>
    </row>
    <row r="8" spans="1:29" ht="19" customHeight="1">
      <c r="A8" s="302" t="s">
        <v>254</v>
      </c>
      <c r="B8" s="302"/>
      <c r="C8" s="302"/>
      <c r="D8" s="302"/>
      <c r="E8" s="302"/>
      <c r="F8" s="302"/>
      <c r="G8" s="302"/>
      <c r="H8" s="122"/>
      <c r="I8" s="122"/>
      <c r="J8" s="122"/>
      <c r="K8" s="122"/>
      <c r="L8" s="122"/>
      <c r="M8" s="122"/>
      <c r="N8" s="122"/>
      <c r="O8" s="122"/>
      <c r="P8" s="122"/>
      <c r="Q8" s="122"/>
      <c r="R8" s="122"/>
      <c r="S8" s="122"/>
      <c r="T8" s="122"/>
      <c r="U8" s="122"/>
      <c r="V8" s="122"/>
      <c r="W8" s="122"/>
      <c r="X8" s="122"/>
      <c r="Y8" s="122"/>
      <c r="Z8" s="122"/>
      <c r="AA8" s="122"/>
      <c r="AB8" s="122"/>
      <c r="AC8" s="122"/>
    </row>
    <row r="9" spans="1:29" ht="12" customHeight="1">
      <c r="A9" s="122"/>
      <c r="B9" s="122"/>
      <c r="C9" s="122"/>
      <c r="D9" s="122"/>
      <c r="E9" s="122"/>
      <c r="F9" s="122"/>
      <c r="G9" s="122"/>
      <c r="H9" s="122"/>
      <c r="I9" s="122"/>
      <c r="J9" s="122"/>
      <c r="K9" s="122"/>
      <c r="L9" s="122"/>
      <c r="M9" s="122"/>
      <c r="N9" s="122"/>
      <c r="O9" s="122"/>
      <c r="P9" s="122"/>
      <c r="Q9" s="122"/>
      <c r="R9" s="122"/>
      <c r="S9" s="122"/>
      <c r="T9" s="122"/>
      <c r="U9" s="122"/>
      <c r="V9" s="122"/>
      <c r="W9" s="122"/>
      <c r="X9" s="122"/>
      <c r="Y9" s="122"/>
      <c r="Z9" s="122"/>
      <c r="AA9" s="122"/>
      <c r="AB9" s="122"/>
      <c r="AC9" s="122"/>
    </row>
    <row r="10" spans="1:29" ht="15" customHeight="1">
      <c r="A10" s="115" t="s">
        <v>69</v>
      </c>
      <c r="G10" s="115" t="s">
        <v>249</v>
      </c>
    </row>
    <row r="11" spans="1:29" ht="20" customHeight="1">
      <c r="A11" s="308" t="s">
        <v>70</v>
      </c>
      <c r="B11" s="310" t="s">
        <v>71</v>
      </c>
      <c r="C11" s="297" t="s">
        <v>72</v>
      </c>
      <c r="D11" s="297" t="s">
        <v>250</v>
      </c>
      <c r="E11" s="297" t="s">
        <v>251</v>
      </c>
      <c r="F11" s="297" t="s">
        <v>252</v>
      </c>
      <c r="G11" s="299" t="s">
        <v>325</v>
      </c>
    </row>
    <row r="12" spans="1:29" ht="15" customHeight="1">
      <c r="A12" s="309"/>
      <c r="B12" s="311"/>
      <c r="C12" s="298"/>
      <c r="D12" s="298"/>
      <c r="E12" s="298"/>
      <c r="F12" s="298"/>
      <c r="G12" s="300"/>
    </row>
    <row r="13" spans="1:29" ht="24" customHeight="1">
      <c r="A13" s="123" t="s">
        <v>73</v>
      </c>
      <c r="B13" s="78"/>
      <c r="C13" s="77"/>
      <c r="D13" s="112" t="str">
        <f>IF(B13&lt;&gt;"",10000,"")</f>
        <v/>
      </c>
      <c r="E13" s="112" t="str">
        <f>IF(B13&lt;&gt;"",10000,"")</f>
        <v/>
      </c>
      <c r="F13" s="75"/>
      <c r="G13" s="75"/>
    </row>
    <row r="14" spans="1:29" ht="24" customHeight="1">
      <c r="A14" s="123" t="s">
        <v>74</v>
      </c>
      <c r="B14" s="78"/>
      <c r="C14" s="77"/>
      <c r="D14" s="112" t="str">
        <f t="shared" ref="D14:D27" si="0">IF(B14&lt;&gt;"",10000,"")</f>
        <v/>
      </c>
      <c r="E14" s="112" t="str">
        <f t="shared" ref="E14:E27" si="1">IF(B14&lt;&gt;"",10000,"")</f>
        <v/>
      </c>
      <c r="F14" s="75"/>
      <c r="G14" s="75"/>
    </row>
    <row r="15" spans="1:29" ht="24" customHeight="1">
      <c r="A15" s="123" t="s">
        <v>75</v>
      </c>
      <c r="B15" s="78"/>
      <c r="C15" s="77"/>
      <c r="D15" s="112" t="str">
        <f t="shared" si="0"/>
        <v/>
      </c>
      <c r="E15" s="112" t="str">
        <f t="shared" si="1"/>
        <v/>
      </c>
      <c r="F15" s="75"/>
      <c r="G15" s="75"/>
    </row>
    <row r="16" spans="1:29" ht="24" customHeight="1">
      <c r="A16" s="123" t="s">
        <v>76</v>
      </c>
      <c r="B16" s="74"/>
      <c r="C16" s="77"/>
      <c r="D16" s="112" t="str">
        <f t="shared" si="0"/>
        <v/>
      </c>
      <c r="E16" s="112" t="str">
        <f t="shared" si="1"/>
        <v/>
      </c>
      <c r="F16" s="75"/>
      <c r="G16" s="75"/>
    </row>
    <row r="17" spans="1:32" ht="24" customHeight="1">
      <c r="A17" s="123" t="s">
        <v>77</v>
      </c>
      <c r="B17" s="74"/>
      <c r="C17" s="77"/>
      <c r="D17" s="112" t="str">
        <f t="shared" si="0"/>
        <v/>
      </c>
      <c r="E17" s="112" t="str">
        <f t="shared" si="1"/>
        <v/>
      </c>
      <c r="F17" s="75"/>
      <c r="G17" s="75"/>
    </row>
    <row r="18" spans="1:32" ht="24" customHeight="1">
      <c r="A18" s="123" t="s">
        <v>78</v>
      </c>
      <c r="B18" s="74"/>
      <c r="C18" s="77"/>
      <c r="D18" s="112" t="str">
        <f t="shared" si="0"/>
        <v/>
      </c>
      <c r="E18" s="112" t="str">
        <f t="shared" si="1"/>
        <v/>
      </c>
      <c r="F18" s="75"/>
      <c r="G18" s="75"/>
    </row>
    <row r="19" spans="1:32" ht="24" customHeight="1">
      <c r="A19" s="123" t="s">
        <v>79</v>
      </c>
      <c r="B19" s="74"/>
      <c r="C19" s="75"/>
      <c r="D19" s="112" t="str">
        <f t="shared" si="0"/>
        <v/>
      </c>
      <c r="E19" s="112" t="str">
        <f t="shared" si="1"/>
        <v/>
      </c>
      <c r="F19" s="75"/>
      <c r="G19" s="75"/>
    </row>
    <row r="20" spans="1:32" ht="24" customHeight="1">
      <c r="A20" s="123" t="s">
        <v>80</v>
      </c>
      <c r="B20" s="74"/>
      <c r="C20" s="77"/>
      <c r="D20" s="112" t="str">
        <f t="shared" si="0"/>
        <v/>
      </c>
      <c r="E20" s="112" t="str">
        <f t="shared" si="1"/>
        <v/>
      </c>
      <c r="F20" s="75"/>
      <c r="G20" s="75"/>
    </row>
    <row r="21" spans="1:32" ht="24" customHeight="1">
      <c r="A21" s="123" t="s">
        <v>81</v>
      </c>
      <c r="B21" s="74"/>
      <c r="C21" s="77"/>
      <c r="D21" s="112" t="str">
        <f t="shared" si="0"/>
        <v/>
      </c>
      <c r="E21" s="112" t="str">
        <f t="shared" si="1"/>
        <v/>
      </c>
      <c r="F21" s="75"/>
      <c r="G21" s="75"/>
    </row>
    <row r="22" spans="1:32" ht="24" customHeight="1">
      <c r="A22" s="123" t="s">
        <v>82</v>
      </c>
      <c r="B22" s="74"/>
      <c r="C22" s="77"/>
      <c r="D22" s="112" t="str">
        <f t="shared" si="0"/>
        <v/>
      </c>
      <c r="E22" s="112" t="str">
        <f t="shared" si="1"/>
        <v/>
      </c>
      <c r="F22" s="75"/>
      <c r="G22" s="75"/>
    </row>
    <row r="23" spans="1:32" ht="24" customHeight="1">
      <c r="A23" s="123" t="s">
        <v>83</v>
      </c>
      <c r="B23" s="74"/>
      <c r="C23" s="77"/>
      <c r="D23" s="112" t="str">
        <f t="shared" si="0"/>
        <v/>
      </c>
      <c r="E23" s="112" t="str">
        <f t="shared" si="1"/>
        <v/>
      </c>
      <c r="F23" s="75"/>
      <c r="G23" s="75"/>
    </row>
    <row r="24" spans="1:32" ht="24" customHeight="1">
      <c r="A24" s="123" t="s">
        <v>84</v>
      </c>
      <c r="B24" s="74"/>
      <c r="C24" s="77"/>
      <c r="D24" s="112" t="str">
        <f t="shared" si="0"/>
        <v/>
      </c>
      <c r="E24" s="112" t="str">
        <f t="shared" si="1"/>
        <v/>
      </c>
      <c r="F24" s="75"/>
      <c r="G24" s="75"/>
    </row>
    <row r="25" spans="1:32" ht="24" customHeight="1">
      <c r="A25" s="123" t="s">
        <v>85</v>
      </c>
      <c r="B25" s="74"/>
      <c r="C25" s="77"/>
      <c r="D25" s="112" t="str">
        <f t="shared" si="0"/>
        <v/>
      </c>
      <c r="E25" s="112" t="str">
        <f t="shared" si="1"/>
        <v/>
      </c>
      <c r="F25" s="75"/>
      <c r="G25" s="75"/>
    </row>
    <row r="26" spans="1:32" ht="24" customHeight="1">
      <c r="A26" s="123" t="s">
        <v>86</v>
      </c>
      <c r="B26" s="74"/>
      <c r="C26" s="77"/>
      <c r="D26" s="112" t="str">
        <f t="shared" si="0"/>
        <v/>
      </c>
      <c r="E26" s="112" t="str">
        <f t="shared" si="1"/>
        <v/>
      </c>
      <c r="F26" s="75"/>
      <c r="G26" s="75"/>
    </row>
    <row r="27" spans="1:32" ht="24" customHeight="1">
      <c r="A27" s="123" t="s">
        <v>87</v>
      </c>
      <c r="B27" s="74"/>
      <c r="C27" s="77"/>
      <c r="D27" s="112" t="str">
        <f t="shared" si="0"/>
        <v/>
      </c>
      <c r="E27" s="112" t="str">
        <f t="shared" si="1"/>
        <v/>
      </c>
      <c r="F27" s="75"/>
      <c r="G27" s="75"/>
      <c r="H27" s="124"/>
    </row>
    <row r="28" spans="1:32" ht="20" customHeight="1">
      <c r="A28" s="303" t="s">
        <v>311</v>
      </c>
      <c r="B28" s="303"/>
      <c r="C28" s="303"/>
      <c r="D28" s="303"/>
      <c r="E28" s="303"/>
      <c r="F28" s="303"/>
      <c r="G28" s="303"/>
      <c r="H28" s="125"/>
      <c r="I28" s="125"/>
      <c r="J28" s="125"/>
      <c r="K28" s="125"/>
      <c r="L28" s="125"/>
      <c r="M28" s="125"/>
      <c r="N28" s="125"/>
      <c r="O28" s="125"/>
      <c r="P28" s="125"/>
      <c r="Q28" s="125"/>
      <c r="R28" s="125"/>
      <c r="S28" s="125"/>
      <c r="T28" s="125"/>
      <c r="U28" s="125"/>
      <c r="V28" s="125"/>
      <c r="W28" s="125"/>
      <c r="X28" s="125"/>
      <c r="Y28" s="125"/>
      <c r="Z28" s="125"/>
      <c r="AA28" s="125"/>
      <c r="AB28" s="125"/>
      <c r="AC28" s="125"/>
      <c r="AF28" s="126"/>
    </row>
    <row r="29" spans="1:32" ht="20" customHeight="1">
      <c r="A29" s="301"/>
      <c r="B29" s="301"/>
      <c r="C29" s="301"/>
      <c r="D29" s="301"/>
      <c r="E29" s="301"/>
      <c r="F29" s="301"/>
      <c r="G29" s="301"/>
      <c r="H29" s="125"/>
      <c r="I29" s="125"/>
      <c r="J29" s="125"/>
      <c r="K29" s="125"/>
      <c r="L29" s="125"/>
      <c r="M29" s="125"/>
      <c r="N29" s="125"/>
      <c r="O29" s="125"/>
      <c r="P29" s="125"/>
      <c r="Q29" s="125"/>
      <c r="R29" s="125"/>
      <c r="S29" s="125"/>
      <c r="T29" s="125"/>
      <c r="U29" s="125"/>
      <c r="V29" s="125"/>
      <c r="W29" s="125"/>
      <c r="X29" s="125"/>
      <c r="Y29" s="125"/>
      <c r="Z29" s="125"/>
      <c r="AA29" s="125"/>
      <c r="AB29" s="125"/>
      <c r="AC29" s="125"/>
    </row>
    <row r="30" spans="1:32" ht="25" customHeight="1">
      <c r="A30" s="302" t="s">
        <v>254</v>
      </c>
      <c r="B30" s="302"/>
      <c r="C30" s="302"/>
      <c r="D30" s="302"/>
      <c r="E30" s="302"/>
      <c r="F30" s="302"/>
      <c r="G30" s="302"/>
      <c r="H30" s="125"/>
      <c r="I30" s="125"/>
      <c r="J30" s="125"/>
      <c r="K30" s="125"/>
      <c r="L30" s="125"/>
      <c r="M30" s="125"/>
      <c r="N30" s="125"/>
      <c r="O30" s="125"/>
      <c r="P30" s="125"/>
      <c r="Q30" s="125"/>
      <c r="R30" s="125"/>
      <c r="S30" s="125"/>
      <c r="T30" s="125"/>
      <c r="U30" s="125"/>
      <c r="V30" s="125"/>
      <c r="W30" s="125"/>
      <c r="X30" s="125"/>
      <c r="Y30" s="125"/>
      <c r="Z30" s="125"/>
      <c r="AA30" s="125"/>
      <c r="AB30" s="125"/>
      <c r="AC30" s="125"/>
    </row>
    <row r="31" spans="1:32" ht="12.5" customHeight="1">
      <c r="A31" s="125"/>
      <c r="B31" s="125"/>
      <c r="C31" s="125"/>
      <c r="D31" s="125"/>
      <c r="E31" s="125"/>
      <c r="F31" s="125"/>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row>
    <row r="32" spans="1:32" ht="20" customHeight="1">
      <c r="A32" s="304" t="s">
        <v>70</v>
      </c>
      <c r="B32" s="293" t="s">
        <v>88</v>
      </c>
      <c r="C32" s="294"/>
      <c r="D32" s="304" t="s">
        <v>89</v>
      </c>
      <c r="E32" s="306" t="s">
        <v>113</v>
      </c>
      <c r="F32" s="297" t="s">
        <v>252</v>
      </c>
      <c r="G32" s="297" t="s">
        <v>253</v>
      </c>
    </row>
    <row r="33" spans="1:7" ht="20" customHeight="1">
      <c r="A33" s="305"/>
      <c r="B33" s="295"/>
      <c r="C33" s="296"/>
      <c r="D33" s="305"/>
      <c r="E33" s="307"/>
      <c r="F33" s="298"/>
      <c r="G33" s="298"/>
    </row>
    <row r="34" spans="1:7" ht="24" customHeight="1">
      <c r="A34" s="127" t="s">
        <v>90</v>
      </c>
      <c r="B34" s="290" t="s">
        <v>91</v>
      </c>
      <c r="C34" s="291"/>
      <c r="D34" s="112">
        <v>10000</v>
      </c>
      <c r="E34" s="76">
        <v>0</v>
      </c>
      <c r="F34" s="75"/>
      <c r="G34" s="76">
        <v>0</v>
      </c>
    </row>
    <row r="35" spans="1:7" ht="24" customHeight="1">
      <c r="A35" s="127" t="s">
        <v>92</v>
      </c>
      <c r="B35" s="290" t="s">
        <v>93</v>
      </c>
      <c r="C35" s="291"/>
      <c r="D35" s="112">
        <v>10000</v>
      </c>
      <c r="E35" s="112">
        <v>10000</v>
      </c>
      <c r="F35" s="75"/>
      <c r="G35" s="75"/>
    </row>
  </sheetData>
  <sheetProtection algorithmName="SHA-512" hashValue="dYjguYnoDzQ7bQhzKp9OjBP3gJQbLZteq+Smq8BLDTr8RESWJrfxRBT4HFeDAIxe9YoY2+GcwECrKN8fE3er5w==" saltValue="BpfVzuoiGkhvxAUzkjWiKg==" spinCount="100000" sheet="1" objects="1" scenarios="1"/>
  <mergeCells count="23">
    <mergeCell ref="D32:D33"/>
    <mergeCell ref="E32:E33"/>
    <mergeCell ref="A11:A12"/>
    <mergeCell ref="B11:B12"/>
    <mergeCell ref="C11:C12"/>
    <mergeCell ref="D11:D12"/>
    <mergeCell ref="E11:E12"/>
    <mergeCell ref="F4:G4"/>
    <mergeCell ref="F2:G2"/>
    <mergeCell ref="A1:G1"/>
    <mergeCell ref="B35:C35"/>
    <mergeCell ref="J2:K2"/>
    <mergeCell ref="B32:C33"/>
    <mergeCell ref="B34:C34"/>
    <mergeCell ref="F11:F12"/>
    <mergeCell ref="G11:G12"/>
    <mergeCell ref="A5:G7"/>
    <mergeCell ref="A8:G8"/>
    <mergeCell ref="F32:F33"/>
    <mergeCell ref="G32:G33"/>
    <mergeCell ref="A28:G29"/>
    <mergeCell ref="A30:G30"/>
    <mergeCell ref="A32:A33"/>
  </mergeCells>
  <phoneticPr fontId="5"/>
  <dataValidations count="1">
    <dataValidation type="whole" allowBlank="1" showInputMessage="1" showErrorMessage="1" sqref="F13:G27 F34:F35 G35" xr:uid="{CDE42486-27B8-45E0-A9BF-0727F928FF00}">
      <formula1>1</formula1>
      <formula2>9999</formula2>
    </dataValidation>
  </dataValidations>
  <pageMargins left="0.7" right="0.7" top="0.75" bottom="0.75" header="0.3" footer="0.3"/>
  <pageSetup paperSize="9" scale="80" orientation="portrait" r:id="rId1"/>
  <colBreaks count="1" manualBreakCount="1">
    <brk id="7" max="1048575" man="1"/>
  </col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0F328-AB59-4C3B-A261-A4DB3F4D920E}">
  <sheetPr>
    <tabColor rgb="FF92D050"/>
    <pageSetUpPr fitToPage="1"/>
  </sheetPr>
  <dimension ref="A1:AB115"/>
  <sheetViews>
    <sheetView view="pageBreakPreview" zoomScale="95" zoomScaleNormal="69" zoomScaleSheetLayoutView="95" workbookViewId="0">
      <selection activeCell="H20" sqref="H20"/>
    </sheetView>
  </sheetViews>
  <sheetFormatPr defaultColWidth="9" defaultRowHeight="18" customHeight="1"/>
  <cols>
    <col min="1" max="1" width="5" style="128" bestFit="1" customWidth="1"/>
    <col min="2" max="2" width="13.58203125" style="128" customWidth="1"/>
    <col min="3" max="3" width="21.33203125" style="128" customWidth="1"/>
    <col min="4" max="4" width="41.58203125" style="128" customWidth="1"/>
    <col min="5" max="5" width="9" style="128" customWidth="1"/>
    <col min="6" max="7" width="9" style="129"/>
    <col min="8" max="8" width="16.83203125" style="130" bestFit="1" customWidth="1"/>
    <col min="9" max="9" width="13.9140625" style="131" customWidth="1"/>
    <col min="10" max="10" width="10.5" style="128" customWidth="1"/>
    <col min="11" max="11" width="20.58203125" style="129" customWidth="1"/>
    <col min="12" max="12" width="11.58203125" style="129" customWidth="1"/>
    <col min="13" max="14" width="11.58203125" style="132" customWidth="1"/>
    <col min="15" max="15" width="11.58203125" style="129" customWidth="1"/>
    <col min="16" max="16" width="12.4140625" style="132" customWidth="1"/>
    <col min="17" max="17" width="11.6640625" style="132" bestFit="1" customWidth="1"/>
    <col min="18" max="18" width="16.58203125" style="129" customWidth="1"/>
    <col min="19" max="19" width="1.58203125" style="129" customWidth="1"/>
    <col min="20" max="20" width="20.6640625" style="133" bestFit="1" customWidth="1"/>
    <col min="21" max="21" width="20" style="129" customWidth="1"/>
    <col min="22" max="22" width="14.58203125" style="129" customWidth="1"/>
    <col min="23" max="23" width="9" style="129"/>
    <col min="24" max="24" width="18.5" style="134" customWidth="1"/>
    <col min="25" max="16384" width="9" style="129"/>
  </cols>
  <sheetData>
    <row r="1" spans="1:28" ht="5.5" customHeight="1"/>
    <row r="2" spans="1:28" ht="26.5" customHeight="1">
      <c r="A2" s="135" t="s">
        <v>233</v>
      </c>
      <c r="M2" s="136"/>
      <c r="N2" s="136"/>
      <c r="P2" s="136"/>
      <c r="Q2" s="136"/>
      <c r="R2" s="137" t="s">
        <v>285</v>
      </c>
    </row>
    <row r="3" spans="1:28" ht="28.5" customHeight="1">
      <c r="B3" s="138" t="s">
        <v>94</v>
      </c>
      <c r="C3" s="318" t="str">
        <f>IF(【入力】基本情報シート!J27="","",【入力】基本情報シート!J27)</f>
        <v/>
      </c>
      <c r="D3" s="318"/>
      <c r="J3" s="120"/>
      <c r="M3" s="129"/>
      <c r="N3" s="129"/>
      <c r="P3" s="129"/>
      <c r="Q3" s="129"/>
    </row>
    <row r="4" spans="1:28" ht="18" customHeight="1">
      <c r="M4" s="129"/>
      <c r="N4" s="129"/>
      <c r="O4" s="129" t="s">
        <v>234</v>
      </c>
      <c r="P4" s="129"/>
      <c r="Q4" s="129"/>
      <c r="R4" s="139">
        <f>SUM(R12:R111)</f>
        <v>0</v>
      </c>
    </row>
    <row r="5" spans="1:28" ht="18" customHeight="1">
      <c r="B5" s="140" t="s">
        <v>229</v>
      </c>
      <c r="M5" s="129"/>
      <c r="N5" s="129" t="s">
        <v>235</v>
      </c>
      <c r="P5" s="129"/>
      <c r="Q5" s="129"/>
      <c r="R5" s="139">
        <f>ROUNDUP(R4*0.15,0)</f>
        <v>0</v>
      </c>
    </row>
    <row r="6" spans="1:28" ht="18" customHeight="1" thickBot="1">
      <c r="M6" s="129"/>
      <c r="N6" s="129"/>
      <c r="P6" s="129" t="s">
        <v>236</v>
      </c>
      <c r="Q6" s="129"/>
      <c r="R6" s="139">
        <f>R4+R5</f>
        <v>0</v>
      </c>
    </row>
    <row r="7" spans="1:28" ht="18" customHeight="1" thickTop="1" thickBot="1">
      <c r="M7" s="129"/>
      <c r="N7" s="129"/>
      <c r="O7" s="129" t="s">
        <v>237</v>
      </c>
      <c r="P7" s="129"/>
      <c r="Q7" s="129"/>
      <c r="R7" s="141">
        <f>ROUNDDOWN((R6),-3)</f>
        <v>0</v>
      </c>
    </row>
    <row r="8" spans="1:28" ht="26.5" customHeight="1" thickTop="1">
      <c r="M8" s="129"/>
      <c r="N8" s="129"/>
      <c r="P8" s="129"/>
      <c r="Q8" s="129"/>
    </row>
    <row r="9" spans="1:28" ht="18" customHeight="1">
      <c r="L9" s="128" t="s">
        <v>105</v>
      </c>
      <c r="M9" s="142" t="s">
        <v>106</v>
      </c>
      <c r="N9" s="142" t="s">
        <v>107</v>
      </c>
      <c r="O9" s="128" t="s">
        <v>108</v>
      </c>
      <c r="P9" s="142" t="s">
        <v>238</v>
      </c>
      <c r="Q9" s="142" t="s">
        <v>109</v>
      </c>
      <c r="R9" s="128" t="s">
        <v>110</v>
      </c>
    </row>
    <row r="10" spans="1:28" s="144" customFormat="1" ht="26.5" customHeight="1">
      <c r="A10" s="316" t="s">
        <v>95</v>
      </c>
      <c r="B10" s="314" t="s">
        <v>96</v>
      </c>
      <c r="C10" s="315"/>
      <c r="D10" s="320"/>
      <c r="E10" s="314" t="s">
        <v>239</v>
      </c>
      <c r="F10" s="315"/>
      <c r="G10" s="315"/>
      <c r="H10" s="320"/>
      <c r="I10" s="321" t="s">
        <v>240</v>
      </c>
      <c r="J10" s="316" t="s">
        <v>97</v>
      </c>
      <c r="K10" s="312" t="s">
        <v>196</v>
      </c>
      <c r="L10" s="314" t="s">
        <v>245</v>
      </c>
      <c r="M10" s="315"/>
      <c r="N10" s="315"/>
      <c r="O10" s="314" t="s">
        <v>246</v>
      </c>
      <c r="P10" s="315"/>
      <c r="Q10" s="315"/>
      <c r="R10" s="316" t="s">
        <v>111</v>
      </c>
      <c r="S10" s="129"/>
      <c r="T10" s="133"/>
      <c r="U10" s="129"/>
      <c r="V10" s="129"/>
      <c r="W10" s="129"/>
      <c r="X10" s="134"/>
      <c r="Y10" s="129"/>
      <c r="Z10" s="129"/>
      <c r="AA10" s="129"/>
      <c r="AB10" s="129"/>
    </row>
    <row r="11" spans="1:28" s="144" customFormat="1" ht="54.65" customHeight="1">
      <c r="A11" s="319"/>
      <c r="B11" s="143" t="s">
        <v>100</v>
      </c>
      <c r="C11" s="143" t="s">
        <v>195</v>
      </c>
      <c r="D11" s="143" t="s">
        <v>101</v>
      </c>
      <c r="E11" s="143" t="s">
        <v>102</v>
      </c>
      <c r="F11" s="143" t="s">
        <v>103</v>
      </c>
      <c r="G11" s="143" t="s">
        <v>104</v>
      </c>
      <c r="H11" s="145" t="s">
        <v>112</v>
      </c>
      <c r="I11" s="322"/>
      <c r="J11" s="319"/>
      <c r="K11" s="313"/>
      <c r="L11" s="146" t="s">
        <v>98</v>
      </c>
      <c r="M11" s="147" t="s">
        <v>99</v>
      </c>
      <c r="N11" s="148" t="s">
        <v>261</v>
      </c>
      <c r="O11" s="146" t="s">
        <v>98</v>
      </c>
      <c r="P11" s="147" t="s">
        <v>248</v>
      </c>
      <c r="Q11" s="148" t="s">
        <v>262</v>
      </c>
      <c r="R11" s="317"/>
      <c r="T11" s="149" t="s">
        <v>195</v>
      </c>
      <c r="U11" s="149" t="s">
        <v>197</v>
      </c>
      <c r="V11" s="144" t="s">
        <v>231</v>
      </c>
      <c r="W11" s="144" t="s">
        <v>119</v>
      </c>
      <c r="X11" s="150"/>
    </row>
    <row r="12" spans="1:28" ht="19" customHeight="1">
      <c r="A12" s="151">
        <v>1</v>
      </c>
      <c r="B12" s="36"/>
      <c r="C12" s="36"/>
      <c r="D12" s="36"/>
      <c r="E12" s="36"/>
      <c r="F12" s="37"/>
      <c r="G12" s="37"/>
      <c r="H12" s="94"/>
      <c r="I12" s="38"/>
      <c r="J12" s="72"/>
      <c r="K12" s="39"/>
      <c r="L12" s="40"/>
      <c r="M12" s="73" t="str">
        <f>IF(J12="〇",IF(ISNUMBER(MATCH(K12,$U$12:$U$15,0)),10000,""),IF(COUNTIF($U$12:$U$13,K12),10000,""))</f>
        <v/>
      </c>
      <c r="N12" s="196" t="str">
        <f>IF(ISNUMBER(M12),IFERROR(IF(VLOOKUP(I12,別記第１号様式_関係書類_就業規則等一覧!$A$13:$G$35,6,FALSE)="","",VLOOKUP(I12,別記第１号様式_関係書類_就業規則等一覧!$A$13:$G$35,6,FALSE)),""),"")</f>
        <v/>
      </c>
      <c r="O12" s="40"/>
      <c r="P12" s="73" t="str">
        <f>IF(J12&lt;&gt;"〇",IF(OR(K12=$U$14,K12=$U$15),20000,""),"")</f>
        <v/>
      </c>
      <c r="Q12" s="197" t="str">
        <f>IF(ISNUMBER(P12),IFERROR(IF(VLOOKUP(I12,別記第１号様式_関係書類_就業規則等一覧!$A$13:$G$35,7,FALSE)="","",2*VLOOKUP(I12,別記第１号様式_関係書類_就業規則等一覧!$A$13:$G$35,7,FALSE)),""),"")</f>
        <v/>
      </c>
      <c r="R12" s="154" t="str" cm="1">
        <f t="array" ref="R12">IF(L12&lt;&gt;"",
   IF(COUNT(M12:N12),L12*MIN(IF(M12:N12&lt;&gt;"",M12:N12)),""),
   IF(O12&lt;&gt;"",
      IF(COUNT(P12:Q12),O12*MIN(IF(P12:Q12&lt;&gt;"",P12:Q12)),""),
      ""
   )
)</f>
        <v/>
      </c>
      <c r="S12" s="144"/>
      <c r="T12" s="149" t="s">
        <v>198</v>
      </c>
      <c r="U12" s="149" t="s">
        <v>199</v>
      </c>
      <c r="V12" s="144">
        <v>1</v>
      </c>
      <c r="W12" s="144" t="s">
        <v>241</v>
      </c>
      <c r="X12" s="150"/>
      <c r="Y12" s="144"/>
      <c r="Z12" s="144"/>
      <c r="AA12" s="144"/>
      <c r="AB12" s="144"/>
    </row>
    <row r="13" spans="1:28" ht="19" customHeight="1">
      <c r="A13" s="151">
        <v>2</v>
      </c>
      <c r="B13" s="36"/>
      <c r="C13" s="36"/>
      <c r="D13" s="36"/>
      <c r="E13" s="36"/>
      <c r="F13" s="37"/>
      <c r="G13" s="37"/>
      <c r="H13" s="94"/>
      <c r="I13" s="38"/>
      <c r="J13" s="72"/>
      <c r="K13" s="39"/>
      <c r="L13" s="40"/>
      <c r="M13" s="73" t="str">
        <f t="shared" ref="M13:M76" si="0">IF(J13="〇",IF(ISNUMBER(MATCH(K13,$U$12:$U$15,0)),10000,""),IF(COUNTIF($U$12:$U$13,K13),10000,""))</f>
        <v/>
      </c>
      <c r="N13" s="196" t="str">
        <f>IF(ISNUMBER(M13),IFERROR(IF(VLOOKUP(I13,別記第１号様式_関係書類_就業規則等一覧!$A$13:$G$35,6,FALSE)="","",VLOOKUP(I13,別記第１号様式_関係書類_就業規則等一覧!$A$13:$G$35,6,FALSE)),""),"")</f>
        <v/>
      </c>
      <c r="O13" s="40"/>
      <c r="P13" s="73" t="str">
        <f t="shared" ref="P13:P76" si="1">IF(J13&lt;&gt;"〇",IF(OR(K13=$U$14,K13=$U$15),20000,""),"")</f>
        <v/>
      </c>
      <c r="Q13" s="197" t="str">
        <f>IF(ISNUMBER(P13),IFERROR(IF(VLOOKUP(I13,別記第１号様式_関係書類_就業規則等一覧!$A$13:$G$35,7,FALSE)="","",2*VLOOKUP(I13,別記第１号様式_関係書類_就業規則等一覧!$A$13:$G$35,7,FALSE)),""),"")</f>
        <v/>
      </c>
      <c r="R13" s="154" t="str" cm="1">
        <f t="array" ref="R13">IF(L13&lt;&gt;"",
   IF(COUNT(M13:N13),L13*MIN(IF(M13:N13&lt;&gt;"",M13:N13)),""),
   IF(O13&lt;&gt;"",
      IF(COUNT(P13:Q13),O13*MIN(IF(P13:Q13&lt;&gt;"",P13:Q13)),""),
      ""
   )
)</f>
        <v/>
      </c>
      <c r="T13" s="133" t="s">
        <v>202</v>
      </c>
      <c r="U13" s="152" t="s">
        <v>242</v>
      </c>
      <c r="V13" s="144">
        <v>2</v>
      </c>
      <c r="X13" s="150"/>
    </row>
    <row r="14" spans="1:28" ht="19" customHeight="1">
      <c r="A14" s="151">
        <v>3</v>
      </c>
      <c r="B14" s="36"/>
      <c r="C14" s="36"/>
      <c r="D14" s="36"/>
      <c r="E14" s="36"/>
      <c r="F14" s="37"/>
      <c r="G14" s="37"/>
      <c r="H14" s="94"/>
      <c r="I14" s="38"/>
      <c r="J14" s="72"/>
      <c r="K14" s="39"/>
      <c r="L14" s="40"/>
      <c r="M14" s="73" t="str">
        <f t="shared" si="0"/>
        <v/>
      </c>
      <c r="N14" s="196" t="str">
        <f>IF(ISNUMBER(M14),IFERROR(IF(VLOOKUP(I14,別記第１号様式_関係書類_就業規則等一覧!$A$13:$G$35,6,FALSE)="","",VLOOKUP(I14,別記第１号様式_関係書類_就業規則等一覧!$A$13:$G$35,6,FALSE)),""),"")</f>
        <v/>
      </c>
      <c r="O14" s="40"/>
      <c r="P14" s="73" t="str">
        <f t="shared" si="1"/>
        <v/>
      </c>
      <c r="Q14" s="197" t="str">
        <f>IF(ISNUMBER(P14),IFERROR(IF(VLOOKUP(I14,別記第１号様式_関係書類_就業規則等一覧!$A$13:$G$35,7,FALSE)="","",2*VLOOKUP(I14,別記第１号様式_関係書類_就業規則等一覧!$A$13:$G$35,7,FALSE)),""),"")</f>
        <v/>
      </c>
      <c r="R14" s="154" t="str" cm="1">
        <f t="array" ref="R14">IF(L14&lt;&gt;"",
   IF(COUNT(M14:N14),L14*MIN(IF(M14:N14&lt;&gt;"",M14:N14)),""),
   IF(O14&lt;&gt;"",
      IF(COUNT(P14:Q14),O14*MIN(IF(P14:Q14&lt;&gt;"",P14:Q14)),""),
      ""
   )
)</f>
        <v/>
      </c>
      <c r="T14" s="133" t="s">
        <v>203</v>
      </c>
      <c r="U14" s="129" t="s">
        <v>200</v>
      </c>
      <c r="V14" s="144">
        <v>3</v>
      </c>
      <c r="X14" s="150"/>
    </row>
    <row r="15" spans="1:28" ht="19" customHeight="1">
      <c r="A15" s="151">
        <v>4</v>
      </c>
      <c r="B15" s="36"/>
      <c r="C15" s="36"/>
      <c r="D15" s="36"/>
      <c r="E15" s="36"/>
      <c r="F15" s="37"/>
      <c r="G15" s="37"/>
      <c r="H15" s="94"/>
      <c r="I15" s="38"/>
      <c r="J15" s="72"/>
      <c r="K15" s="39"/>
      <c r="L15" s="40"/>
      <c r="M15" s="73" t="str">
        <f t="shared" si="0"/>
        <v/>
      </c>
      <c r="N15" s="196" t="str">
        <f>IF(ISNUMBER(M15),IFERROR(IF(VLOOKUP(I15,別記第１号様式_関係書類_就業規則等一覧!$A$13:$G$35,6,FALSE)="","",VLOOKUP(I15,別記第１号様式_関係書類_就業規則等一覧!$A$13:$G$35,6,FALSE)),""),"")</f>
        <v/>
      </c>
      <c r="O15" s="40"/>
      <c r="P15" s="73" t="str">
        <f t="shared" si="1"/>
        <v/>
      </c>
      <c r="Q15" s="197" t="str">
        <f>IF(ISNUMBER(P15),IFERROR(IF(VLOOKUP(I15,別記第１号様式_関係書類_就業規則等一覧!$A$13:$G$35,7,FALSE)="","",2*VLOOKUP(I15,別記第１号様式_関係書類_就業規則等一覧!$A$13:$G$35,7,FALSE)),""),"")</f>
        <v/>
      </c>
      <c r="R15" s="154" t="str" cm="1">
        <f t="array" ref="R15">IF(L15&lt;&gt;"",
   IF(COUNT(M15:N15),L15*MIN(IF(M15:N15&lt;&gt;"",M15:N15)),""),
   IF(O15&lt;&gt;"",
      IF(COUNT(P15:Q15),O15*MIN(IF(P15:Q15&lt;&gt;"",P15:Q15)),""),
      ""
   )
)</f>
        <v/>
      </c>
      <c r="T15" s="133" t="s">
        <v>204</v>
      </c>
      <c r="U15" s="129" t="s">
        <v>201</v>
      </c>
      <c r="V15" s="144">
        <v>4</v>
      </c>
      <c r="X15" s="150"/>
    </row>
    <row r="16" spans="1:28" ht="19" customHeight="1">
      <c r="A16" s="151">
        <v>5</v>
      </c>
      <c r="B16" s="36"/>
      <c r="C16" s="36"/>
      <c r="D16" s="36"/>
      <c r="E16" s="36"/>
      <c r="F16" s="37"/>
      <c r="G16" s="37"/>
      <c r="H16" s="94"/>
      <c r="I16" s="38"/>
      <c r="J16" s="72"/>
      <c r="K16" s="39"/>
      <c r="L16" s="40"/>
      <c r="M16" s="73" t="str">
        <f t="shared" si="0"/>
        <v/>
      </c>
      <c r="N16" s="196" t="str">
        <f>IF(ISNUMBER(M16),IFERROR(IF(VLOOKUP(I16,別記第１号様式_関係書類_就業規則等一覧!$A$13:$G$35,6,FALSE)="","",VLOOKUP(I16,別記第１号様式_関係書類_就業規則等一覧!$A$13:$G$35,6,FALSE)),""),"")</f>
        <v/>
      </c>
      <c r="O16" s="40"/>
      <c r="P16" s="73" t="str">
        <f t="shared" si="1"/>
        <v/>
      </c>
      <c r="Q16" s="197" t="str">
        <f>IF(ISNUMBER(P16),IFERROR(IF(VLOOKUP(I16,別記第１号様式_関係書類_就業規則等一覧!$A$13:$G$35,7,FALSE)="","",2*VLOOKUP(I16,別記第１号様式_関係書類_就業規則等一覧!$A$13:$G$35,7,FALSE)),""),"")</f>
        <v/>
      </c>
      <c r="R16" s="154" t="str" cm="1">
        <f t="array" ref="R16">IF(L16&lt;&gt;"",
   IF(COUNT(M16:N16),L16*MIN(IF(M16:N16&lt;&gt;"",M16:N16)),""),
   IF(O16&lt;&gt;"",
      IF(COUNT(P16:Q16),O16*MIN(IF(P16:Q16&lt;&gt;"",P16:Q16)),""),
      ""
   )
)</f>
        <v/>
      </c>
      <c r="T16" s="133" t="s">
        <v>205</v>
      </c>
      <c r="V16" s="144">
        <v>5</v>
      </c>
      <c r="X16" s="150"/>
    </row>
    <row r="17" spans="1:24" ht="19" customHeight="1">
      <c r="A17" s="151">
        <v>6</v>
      </c>
      <c r="B17" s="36"/>
      <c r="C17" s="36"/>
      <c r="D17" s="36"/>
      <c r="E17" s="36"/>
      <c r="F17" s="37"/>
      <c r="G17" s="37"/>
      <c r="H17" s="94"/>
      <c r="I17" s="38"/>
      <c r="J17" s="72"/>
      <c r="K17" s="39"/>
      <c r="L17" s="40"/>
      <c r="M17" s="73" t="str">
        <f t="shared" si="0"/>
        <v/>
      </c>
      <c r="N17" s="196" t="str">
        <f>IF(ISNUMBER(M17),IFERROR(IF(VLOOKUP(I17,別記第１号様式_関係書類_就業規則等一覧!$A$13:$G$35,6,FALSE)="","",VLOOKUP(I17,別記第１号様式_関係書類_就業規則等一覧!$A$13:$G$35,6,FALSE)),""),"")</f>
        <v/>
      </c>
      <c r="O17" s="40"/>
      <c r="P17" s="73" t="str">
        <f t="shared" si="1"/>
        <v/>
      </c>
      <c r="Q17" s="197" t="str">
        <f>IF(ISNUMBER(P17),IFERROR(IF(VLOOKUP(I17,別記第１号様式_関係書類_就業規則等一覧!$A$13:$G$35,7,FALSE)="","",2*VLOOKUP(I17,別記第１号様式_関係書類_就業規則等一覧!$A$13:$G$35,7,FALSE)),""),"")</f>
        <v/>
      </c>
      <c r="R17" s="154" t="str" cm="1">
        <f t="array" ref="R17">IF(L17&lt;&gt;"",
   IF(COUNT(M17:N17),L17*MIN(IF(M17:N17&lt;&gt;"",M17:N17)),""),
   IF(O17&lt;&gt;"",
      IF(COUNT(P17:Q17),O17*MIN(IF(P17:Q17&lt;&gt;"",P17:Q17)),""),
      ""
   )
)</f>
        <v/>
      </c>
      <c r="T17" s="133" t="s">
        <v>206</v>
      </c>
      <c r="V17" s="144">
        <v>6</v>
      </c>
      <c r="X17" s="150"/>
    </row>
    <row r="18" spans="1:24" ht="19" customHeight="1">
      <c r="A18" s="151">
        <v>7</v>
      </c>
      <c r="B18" s="36"/>
      <c r="C18" s="36"/>
      <c r="D18" s="36"/>
      <c r="E18" s="36"/>
      <c r="F18" s="37"/>
      <c r="G18" s="37"/>
      <c r="H18" s="94"/>
      <c r="I18" s="38"/>
      <c r="J18" s="72"/>
      <c r="K18" s="39"/>
      <c r="L18" s="40"/>
      <c r="M18" s="73" t="str">
        <f t="shared" si="0"/>
        <v/>
      </c>
      <c r="N18" s="196" t="str">
        <f>IF(ISNUMBER(M18),IFERROR(IF(VLOOKUP(I18,別記第１号様式_関係書類_就業規則等一覧!$A$13:$G$35,6,FALSE)="","",VLOOKUP(I18,別記第１号様式_関係書類_就業規則等一覧!$A$13:$G$35,6,FALSE)),""),"")</f>
        <v/>
      </c>
      <c r="O18" s="40"/>
      <c r="P18" s="73" t="str">
        <f t="shared" si="1"/>
        <v/>
      </c>
      <c r="Q18" s="197" t="str">
        <f>IF(ISNUMBER(P18),IFERROR(IF(VLOOKUP(I18,別記第１号様式_関係書類_就業規則等一覧!$A$13:$G$35,7,FALSE)="","",2*VLOOKUP(I18,別記第１号様式_関係書類_就業規則等一覧!$A$13:$G$35,7,FALSE)),""),"")</f>
        <v/>
      </c>
      <c r="R18" s="154" t="str" cm="1">
        <f t="array" ref="R18">IF(L18&lt;&gt;"",
   IF(COUNT(M18:N18),L18*MIN(IF(M18:N18&lt;&gt;"",M18:N18)),""),
   IF(O18&lt;&gt;"",
      IF(COUNT(P18:Q18),O18*MIN(IF(P18:Q18&lt;&gt;"",P18:Q18)),""),
      ""
   )
)</f>
        <v/>
      </c>
      <c r="T18" s="133" t="s">
        <v>207</v>
      </c>
      <c r="V18" s="144">
        <v>7</v>
      </c>
      <c r="X18" s="150" t="str">
        <f t="shared" ref="X18:X76" si="2">F18&amp;G18&amp;H18</f>
        <v/>
      </c>
    </row>
    <row r="19" spans="1:24" ht="19" customHeight="1">
      <c r="A19" s="151">
        <v>8</v>
      </c>
      <c r="B19" s="36"/>
      <c r="C19" s="36"/>
      <c r="D19" s="36"/>
      <c r="E19" s="36"/>
      <c r="F19" s="37"/>
      <c r="G19" s="37"/>
      <c r="H19" s="94"/>
      <c r="I19" s="38"/>
      <c r="J19" s="72"/>
      <c r="K19" s="39"/>
      <c r="L19" s="40"/>
      <c r="M19" s="73" t="str">
        <f t="shared" si="0"/>
        <v/>
      </c>
      <c r="N19" s="196" t="str">
        <f>IF(ISNUMBER(M19),IFERROR(IF(VLOOKUP(I19,別記第１号様式_関係書類_就業規則等一覧!$A$13:$G$35,6,FALSE)="","",VLOOKUP(I19,別記第１号様式_関係書類_就業規則等一覧!$A$13:$G$35,6,FALSE)),""),"")</f>
        <v/>
      </c>
      <c r="O19" s="40"/>
      <c r="P19" s="73" t="str">
        <f t="shared" si="1"/>
        <v/>
      </c>
      <c r="Q19" s="197" t="str">
        <f>IF(ISNUMBER(P19),IFERROR(IF(VLOOKUP(I19,別記第１号様式_関係書類_就業規則等一覧!$A$13:$G$35,7,FALSE)="","",2*VLOOKUP(I19,別記第１号様式_関係書類_就業規則等一覧!$A$13:$G$35,7,FALSE)),""),"")</f>
        <v/>
      </c>
      <c r="R19" s="154" t="str" cm="1">
        <f t="array" ref="R19">IF(L19&lt;&gt;"",
   IF(COUNT(M19:N19),L19*MIN(IF(M19:N19&lt;&gt;"",M19:N19)),""),
   IF(O19&lt;&gt;"",
      IF(COUNT(P19:Q19),O19*MIN(IF(P19:Q19&lt;&gt;"",P19:Q19)),""),
      ""
   )
)</f>
        <v/>
      </c>
      <c r="T19" s="133" t="s">
        <v>208</v>
      </c>
      <c r="V19" s="144">
        <v>8</v>
      </c>
      <c r="X19" s="150" t="str">
        <f t="shared" si="2"/>
        <v/>
      </c>
    </row>
    <row r="20" spans="1:24" ht="19" customHeight="1">
      <c r="A20" s="151">
        <v>9</v>
      </c>
      <c r="B20" s="36"/>
      <c r="C20" s="36"/>
      <c r="D20" s="36"/>
      <c r="E20" s="36"/>
      <c r="F20" s="37"/>
      <c r="G20" s="37"/>
      <c r="H20" s="94"/>
      <c r="I20" s="38"/>
      <c r="J20" s="72"/>
      <c r="K20" s="39"/>
      <c r="L20" s="40"/>
      <c r="M20" s="73" t="str">
        <f t="shared" si="0"/>
        <v/>
      </c>
      <c r="N20" s="196" t="str">
        <f>IF(ISNUMBER(M20),IFERROR(IF(VLOOKUP(I20,別記第１号様式_関係書類_就業規則等一覧!$A$13:$G$35,6,FALSE)="","",VLOOKUP(I20,別記第１号様式_関係書類_就業規則等一覧!$A$13:$G$35,6,FALSE)),""),"")</f>
        <v/>
      </c>
      <c r="O20" s="40"/>
      <c r="P20" s="73" t="str">
        <f t="shared" si="1"/>
        <v/>
      </c>
      <c r="Q20" s="197" t="str">
        <f>IF(ISNUMBER(P20),IFERROR(IF(VLOOKUP(I20,別記第１号様式_関係書類_就業規則等一覧!$A$13:$G$35,7,FALSE)="","",2*VLOOKUP(I20,別記第１号様式_関係書類_就業規則等一覧!$A$13:$G$35,7,FALSE)),""),"")</f>
        <v/>
      </c>
      <c r="R20" s="154" t="str" cm="1">
        <f t="array" ref="R20">IF(L20&lt;&gt;"",
   IF(COUNT(M20:N20),L20*MIN(IF(M20:N20&lt;&gt;"",M20:N20)),""),
   IF(O20&lt;&gt;"",
      IF(COUNT(P20:Q20),O20*MIN(IF(P20:Q20&lt;&gt;"",P20:Q20)),""),
      ""
   )
)</f>
        <v/>
      </c>
      <c r="T20" s="133" t="s">
        <v>209</v>
      </c>
      <c r="V20" s="144">
        <v>9</v>
      </c>
      <c r="X20" s="150" t="str">
        <f t="shared" si="2"/>
        <v/>
      </c>
    </row>
    <row r="21" spans="1:24" ht="19" customHeight="1">
      <c r="A21" s="151">
        <v>10</v>
      </c>
      <c r="B21" s="36"/>
      <c r="C21" s="36"/>
      <c r="D21" s="36"/>
      <c r="E21" s="36"/>
      <c r="F21" s="37"/>
      <c r="G21" s="37"/>
      <c r="H21" s="94"/>
      <c r="I21" s="38"/>
      <c r="J21" s="72"/>
      <c r="K21" s="39"/>
      <c r="L21" s="40"/>
      <c r="M21" s="73" t="str">
        <f t="shared" si="0"/>
        <v/>
      </c>
      <c r="N21" s="196" t="str">
        <f>IF(ISNUMBER(M21),IFERROR(IF(VLOOKUP(I21,別記第１号様式_関係書類_就業規則等一覧!$A$13:$G$35,6,FALSE)="","",VLOOKUP(I21,別記第１号様式_関係書類_就業規則等一覧!$A$13:$G$35,6,FALSE)),""),"")</f>
        <v/>
      </c>
      <c r="O21" s="40"/>
      <c r="P21" s="73" t="str">
        <f t="shared" si="1"/>
        <v/>
      </c>
      <c r="Q21" s="197" t="str">
        <f>IF(ISNUMBER(P21),IFERROR(IF(VLOOKUP(I21,別記第１号様式_関係書類_就業規則等一覧!$A$13:$G$35,7,FALSE)="","",2*VLOOKUP(I21,別記第１号様式_関係書類_就業規則等一覧!$A$13:$G$35,7,FALSE)),""),"")</f>
        <v/>
      </c>
      <c r="R21" s="154" t="str" cm="1">
        <f t="array" ref="R21">IF(L21&lt;&gt;"",
   IF(COUNT(M21:N21),L21*MIN(IF(M21:N21&lt;&gt;"",M21:N21)),""),
   IF(O21&lt;&gt;"",
      IF(COUNT(P21:Q21),O21*MIN(IF(P21:Q21&lt;&gt;"",P21:Q21)),""),
      ""
   )
)</f>
        <v/>
      </c>
      <c r="T21" s="133" t="s">
        <v>210</v>
      </c>
      <c r="V21" s="144">
        <v>10</v>
      </c>
      <c r="X21" s="150" t="str">
        <f t="shared" si="2"/>
        <v/>
      </c>
    </row>
    <row r="22" spans="1:24" ht="19" customHeight="1">
      <c r="A22" s="151">
        <v>11</v>
      </c>
      <c r="B22" s="36"/>
      <c r="C22" s="36"/>
      <c r="D22" s="36"/>
      <c r="E22" s="36"/>
      <c r="F22" s="37"/>
      <c r="G22" s="37"/>
      <c r="H22" s="94"/>
      <c r="I22" s="38"/>
      <c r="J22" s="72"/>
      <c r="K22" s="39"/>
      <c r="L22" s="40"/>
      <c r="M22" s="73" t="str">
        <f t="shared" si="0"/>
        <v/>
      </c>
      <c r="N22" s="196" t="str">
        <f>IF(ISNUMBER(M22),IFERROR(IF(VLOOKUP(I22,別記第１号様式_関係書類_就業規則等一覧!$A$13:$G$35,6,FALSE)="","",VLOOKUP(I22,別記第１号様式_関係書類_就業規則等一覧!$A$13:$G$35,6,FALSE)),""),"")</f>
        <v/>
      </c>
      <c r="O22" s="40"/>
      <c r="P22" s="73" t="str">
        <f t="shared" si="1"/>
        <v/>
      </c>
      <c r="Q22" s="197" t="str">
        <f>IF(ISNUMBER(P22),IFERROR(IF(VLOOKUP(I22,別記第１号様式_関係書類_就業規則等一覧!$A$13:$G$35,7,FALSE)="","",2*VLOOKUP(I22,別記第１号様式_関係書類_就業規則等一覧!$A$13:$G$35,7,FALSE)),""),"")</f>
        <v/>
      </c>
      <c r="R22" s="154" t="str" cm="1">
        <f t="array" ref="R22">IF(L22&lt;&gt;"",
   IF(COUNT(M22:N22),L22*MIN(IF(M22:N22&lt;&gt;"",M22:N22)),""),
   IF(O22&lt;&gt;"",
      IF(COUNT(P22:Q22),O22*MIN(IF(P22:Q22&lt;&gt;"",P22:Q22)),""),
      ""
   )
)</f>
        <v/>
      </c>
      <c r="T22" s="133" t="s">
        <v>211</v>
      </c>
      <c r="V22" s="144">
        <v>11</v>
      </c>
      <c r="X22" s="150" t="str">
        <f t="shared" si="2"/>
        <v/>
      </c>
    </row>
    <row r="23" spans="1:24" ht="19" customHeight="1">
      <c r="A23" s="151">
        <v>12</v>
      </c>
      <c r="B23" s="36"/>
      <c r="C23" s="36"/>
      <c r="D23" s="36"/>
      <c r="E23" s="36"/>
      <c r="F23" s="37"/>
      <c r="G23" s="37"/>
      <c r="H23" s="94"/>
      <c r="I23" s="38"/>
      <c r="J23" s="72"/>
      <c r="K23" s="39"/>
      <c r="L23" s="40"/>
      <c r="M23" s="73" t="str">
        <f t="shared" si="0"/>
        <v/>
      </c>
      <c r="N23" s="196" t="str">
        <f>IF(ISNUMBER(M23),IFERROR(IF(VLOOKUP(I23,別記第１号様式_関係書類_就業規則等一覧!$A$13:$G$35,6,FALSE)="","",VLOOKUP(I23,別記第１号様式_関係書類_就業規則等一覧!$A$13:$G$35,6,FALSE)),""),"")</f>
        <v/>
      </c>
      <c r="O23" s="40"/>
      <c r="P23" s="73" t="str">
        <f t="shared" si="1"/>
        <v/>
      </c>
      <c r="Q23" s="197" t="str">
        <f>IF(ISNUMBER(P23),IFERROR(IF(VLOOKUP(I23,別記第１号様式_関係書類_就業規則等一覧!$A$13:$G$35,7,FALSE)="","",2*VLOOKUP(I23,別記第１号様式_関係書類_就業規則等一覧!$A$13:$G$35,7,FALSE)),""),"")</f>
        <v/>
      </c>
      <c r="R23" s="154" t="str" cm="1">
        <f t="array" ref="R23">IF(L23&lt;&gt;"",
   IF(COUNT(M23:N23),L23*MIN(IF(M23:N23&lt;&gt;"",M23:N23)),""),
   IF(O23&lt;&gt;"",
      IF(COUNT(P23:Q23),O23*MIN(IF(P23:Q23&lt;&gt;"",P23:Q23)),""),
      ""
   )
)</f>
        <v/>
      </c>
      <c r="T23" s="133" t="s">
        <v>212</v>
      </c>
      <c r="V23" s="144">
        <v>12</v>
      </c>
      <c r="X23" s="150" t="str">
        <f t="shared" si="2"/>
        <v/>
      </c>
    </row>
    <row r="24" spans="1:24" ht="19" customHeight="1">
      <c r="A24" s="151">
        <v>13</v>
      </c>
      <c r="B24" s="36"/>
      <c r="C24" s="36"/>
      <c r="D24" s="36"/>
      <c r="E24" s="36"/>
      <c r="F24" s="37"/>
      <c r="G24" s="37"/>
      <c r="H24" s="94"/>
      <c r="I24" s="38"/>
      <c r="J24" s="72"/>
      <c r="K24" s="39"/>
      <c r="L24" s="40"/>
      <c r="M24" s="73" t="str">
        <f t="shared" si="0"/>
        <v/>
      </c>
      <c r="N24" s="196" t="str">
        <f>IF(ISNUMBER(M24),IFERROR(IF(VLOOKUP(I24,別記第１号様式_関係書類_就業規則等一覧!$A$13:$G$35,6,FALSE)="","",VLOOKUP(I24,別記第１号様式_関係書類_就業規則等一覧!$A$13:$G$35,6,FALSE)),""),"")</f>
        <v/>
      </c>
      <c r="O24" s="40"/>
      <c r="P24" s="73" t="str">
        <f t="shared" si="1"/>
        <v/>
      </c>
      <c r="Q24" s="197" t="str">
        <f>IF(ISNUMBER(P24),IFERROR(IF(VLOOKUP(I24,別記第１号様式_関係書類_就業規則等一覧!$A$13:$G$35,7,FALSE)="","",2*VLOOKUP(I24,別記第１号様式_関係書類_就業規則等一覧!$A$13:$G$35,7,FALSE)),""),"")</f>
        <v/>
      </c>
      <c r="R24" s="154" t="str" cm="1">
        <f t="array" ref="R24">IF(L24&lt;&gt;"",
   IF(COUNT(M24:N24),L24*MIN(IF(M24:N24&lt;&gt;"",M24:N24)),""),
   IF(O24&lt;&gt;"",
      IF(COUNT(P24:Q24),O24*MIN(IF(P24:Q24&lt;&gt;"",P24:Q24)),""),
      ""
   )
)</f>
        <v/>
      </c>
      <c r="T24" s="133" t="s">
        <v>213</v>
      </c>
      <c r="V24" s="144"/>
      <c r="X24" s="150" t="str">
        <f t="shared" si="2"/>
        <v/>
      </c>
    </row>
    <row r="25" spans="1:24" ht="19" customHeight="1">
      <c r="A25" s="151">
        <v>14</v>
      </c>
      <c r="B25" s="36"/>
      <c r="C25" s="36"/>
      <c r="D25" s="36"/>
      <c r="E25" s="36"/>
      <c r="F25" s="37"/>
      <c r="G25" s="37"/>
      <c r="H25" s="94"/>
      <c r="I25" s="38"/>
      <c r="J25" s="72"/>
      <c r="K25" s="39"/>
      <c r="L25" s="40"/>
      <c r="M25" s="73" t="str">
        <f t="shared" si="0"/>
        <v/>
      </c>
      <c r="N25" s="196" t="str">
        <f>IF(ISNUMBER(M25),IFERROR(IF(VLOOKUP(I25,別記第１号様式_関係書類_就業規則等一覧!$A$13:$G$35,6,FALSE)="","",VLOOKUP(I25,別記第１号様式_関係書類_就業規則等一覧!$A$13:$G$35,6,FALSE)),""),"")</f>
        <v/>
      </c>
      <c r="O25" s="40"/>
      <c r="P25" s="73" t="str">
        <f t="shared" si="1"/>
        <v/>
      </c>
      <c r="Q25" s="197" t="str">
        <f>IF(ISNUMBER(P25),IFERROR(IF(VLOOKUP(I25,別記第１号様式_関係書類_就業規則等一覧!$A$13:$G$35,7,FALSE)="","",2*VLOOKUP(I25,別記第１号様式_関係書類_就業規則等一覧!$A$13:$G$35,7,FALSE)),""),"")</f>
        <v/>
      </c>
      <c r="R25" s="154" t="str" cm="1">
        <f t="array" ref="R25">IF(L25&lt;&gt;"",
   IF(COUNT(M25:N25),L25*MIN(IF(M25:N25&lt;&gt;"",M25:N25)),""),
   IF(O25&lt;&gt;"",
      IF(COUNT(P25:Q25),O25*MIN(IF(P25:Q25&lt;&gt;"",P25:Q25)),""),
      ""
   )
)</f>
        <v/>
      </c>
      <c r="T25" s="133" t="s">
        <v>214</v>
      </c>
      <c r="X25" s="150" t="str">
        <f t="shared" si="2"/>
        <v/>
      </c>
    </row>
    <row r="26" spans="1:24" ht="19" customHeight="1">
      <c r="A26" s="151">
        <v>15</v>
      </c>
      <c r="B26" s="36"/>
      <c r="C26" s="36"/>
      <c r="D26" s="36"/>
      <c r="E26" s="36"/>
      <c r="F26" s="37"/>
      <c r="G26" s="37"/>
      <c r="H26" s="94"/>
      <c r="I26" s="38"/>
      <c r="J26" s="72"/>
      <c r="K26" s="39"/>
      <c r="L26" s="40"/>
      <c r="M26" s="73" t="str">
        <f t="shared" si="0"/>
        <v/>
      </c>
      <c r="N26" s="196" t="str">
        <f>IF(ISNUMBER(M26),IFERROR(IF(VLOOKUP(I26,別記第１号様式_関係書類_就業規則等一覧!$A$13:$G$35,6,FALSE)="","",VLOOKUP(I26,別記第１号様式_関係書類_就業規則等一覧!$A$13:$G$35,6,FALSE)),""),"")</f>
        <v/>
      </c>
      <c r="O26" s="40"/>
      <c r="P26" s="73" t="str">
        <f t="shared" si="1"/>
        <v/>
      </c>
      <c r="Q26" s="197" t="str">
        <f>IF(ISNUMBER(P26),IFERROR(IF(VLOOKUP(I26,別記第１号様式_関係書類_就業規則等一覧!$A$13:$G$35,7,FALSE)="","",2*VLOOKUP(I26,別記第１号様式_関係書類_就業規則等一覧!$A$13:$G$35,7,FALSE)),""),"")</f>
        <v/>
      </c>
      <c r="R26" s="154" t="str" cm="1">
        <f t="array" ref="R26">IF(L26&lt;&gt;"",
   IF(COUNT(M26:N26),L26*MIN(IF(M26:N26&lt;&gt;"",M26:N26)),""),
   IF(O26&lt;&gt;"",
      IF(COUNT(P26:Q26),O26*MIN(IF(P26:Q26&lt;&gt;"",P26:Q26)),""),
      ""
   )
)</f>
        <v/>
      </c>
      <c r="T26" s="133" t="s">
        <v>215</v>
      </c>
      <c r="X26" s="150" t="str">
        <f t="shared" si="2"/>
        <v/>
      </c>
    </row>
    <row r="27" spans="1:24" ht="19" customHeight="1">
      <c r="A27" s="151">
        <v>16</v>
      </c>
      <c r="B27" s="36"/>
      <c r="C27" s="36"/>
      <c r="D27" s="36"/>
      <c r="E27" s="36"/>
      <c r="F27" s="37"/>
      <c r="G27" s="37"/>
      <c r="H27" s="94"/>
      <c r="I27" s="38"/>
      <c r="J27" s="72"/>
      <c r="K27" s="39"/>
      <c r="L27" s="40"/>
      <c r="M27" s="73" t="str">
        <f t="shared" si="0"/>
        <v/>
      </c>
      <c r="N27" s="196" t="str">
        <f>IF(ISNUMBER(M27),IFERROR(IF(VLOOKUP(I27,別記第１号様式_関係書類_就業規則等一覧!$A$13:$G$35,6,FALSE)="","",VLOOKUP(I27,別記第１号様式_関係書類_就業規則等一覧!$A$13:$G$35,6,FALSE)),""),"")</f>
        <v/>
      </c>
      <c r="O27" s="40"/>
      <c r="P27" s="73" t="str">
        <f t="shared" si="1"/>
        <v/>
      </c>
      <c r="Q27" s="197" t="str">
        <f>IF(ISNUMBER(P27),IFERROR(IF(VLOOKUP(I27,別記第１号様式_関係書類_就業規則等一覧!$A$13:$G$35,7,FALSE)="","",2*VLOOKUP(I27,別記第１号様式_関係書類_就業規則等一覧!$A$13:$G$35,7,FALSE)),""),"")</f>
        <v/>
      </c>
      <c r="R27" s="154" t="str" cm="1">
        <f t="array" ref="R27">IF(L27&lt;&gt;"",
   IF(COUNT(M27:N27),L27*MIN(IF(M27:N27&lt;&gt;"",M27:N27)),""),
   IF(O27&lt;&gt;"",
      IF(COUNT(P27:Q27),O27*MIN(IF(P27:Q27&lt;&gt;"",P27:Q27)),""),
      ""
   )
)</f>
        <v/>
      </c>
      <c r="T27" s="133" t="s">
        <v>216</v>
      </c>
      <c r="X27" s="150" t="str">
        <f t="shared" si="2"/>
        <v/>
      </c>
    </row>
    <row r="28" spans="1:24" ht="19" customHeight="1">
      <c r="A28" s="151">
        <v>17</v>
      </c>
      <c r="B28" s="36"/>
      <c r="C28" s="36"/>
      <c r="D28" s="36"/>
      <c r="E28" s="36"/>
      <c r="F28" s="37"/>
      <c r="G28" s="37"/>
      <c r="H28" s="94"/>
      <c r="I28" s="38"/>
      <c r="J28" s="72"/>
      <c r="K28" s="39"/>
      <c r="L28" s="40"/>
      <c r="M28" s="73" t="str">
        <f t="shared" si="0"/>
        <v/>
      </c>
      <c r="N28" s="196" t="str">
        <f>IF(ISNUMBER(M28),IFERROR(IF(VLOOKUP(I28,別記第１号様式_関係書類_就業規則等一覧!$A$13:$G$35,6,FALSE)="","",VLOOKUP(I28,別記第１号様式_関係書類_就業規則等一覧!$A$13:$G$35,6,FALSE)),""),"")</f>
        <v/>
      </c>
      <c r="O28" s="40"/>
      <c r="P28" s="73" t="str">
        <f t="shared" si="1"/>
        <v/>
      </c>
      <c r="Q28" s="197" t="str">
        <f>IF(ISNUMBER(P28),IFERROR(IF(VLOOKUP(I28,別記第１号様式_関係書類_就業規則等一覧!$A$13:$G$35,7,FALSE)="","",2*VLOOKUP(I28,別記第１号様式_関係書類_就業規則等一覧!$A$13:$G$35,7,FALSE)),""),"")</f>
        <v/>
      </c>
      <c r="R28" s="154" t="str" cm="1">
        <f t="array" ref="R28">IF(L28&lt;&gt;"",
   IF(COUNT(M28:N28),L28*MIN(IF(M28:N28&lt;&gt;"",M28:N28)),""),
   IF(O28&lt;&gt;"",
      IF(COUNT(P28:Q28),O28*MIN(IF(P28:Q28&lt;&gt;"",P28:Q28)),""),
      ""
   )
)</f>
        <v/>
      </c>
      <c r="T28" s="133" t="s">
        <v>217</v>
      </c>
      <c r="X28" s="150" t="str">
        <f t="shared" si="2"/>
        <v/>
      </c>
    </row>
    <row r="29" spans="1:24" ht="19" customHeight="1">
      <c r="A29" s="151">
        <v>18</v>
      </c>
      <c r="B29" s="36"/>
      <c r="C29" s="36"/>
      <c r="D29" s="36"/>
      <c r="E29" s="36"/>
      <c r="F29" s="37"/>
      <c r="G29" s="37"/>
      <c r="H29" s="94"/>
      <c r="I29" s="38"/>
      <c r="J29" s="72"/>
      <c r="K29" s="39"/>
      <c r="L29" s="40"/>
      <c r="M29" s="73" t="str">
        <f t="shared" si="0"/>
        <v/>
      </c>
      <c r="N29" s="196" t="str">
        <f>IF(ISNUMBER(M29),IFERROR(IF(VLOOKUP(I29,別記第１号様式_関係書類_就業規則等一覧!$A$13:$G$35,6,FALSE)="","",VLOOKUP(I29,別記第１号様式_関係書類_就業規則等一覧!$A$13:$G$35,6,FALSE)),""),"")</f>
        <v/>
      </c>
      <c r="O29" s="40"/>
      <c r="P29" s="73" t="str">
        <f t="shared" si="1"/>
        <v/>
      </c>
      <c r="Q29" s="197" t="str">
        <f>IF(ISNUMBER(P29),IFERROR(IF(VLOOKUP(I29,別記第１号様式_関係書類_就業規則等一覧!$A$13:$G$35,7,FALSE)="","",2*VLOOKUP(I29,別記第１号様式_関係書類_就業規則等一覧!$A$13:$G$35,7,FALSE)),""),"")</f>
        <v/>
      </c>
      <c r="R29" s="154" t="str" cm="1">
        <f t="array" ref="R29">IF(L29&lt;&gt;"",
   IF(COUNT(M29:N29),L29*MIN(IF(M29:N29&lt;&gt;"",M29:N29)),""),
   IF(O29&lt;&gt;"",
      IF(COUNT(P29:Q29),O29*MIN(IF(P29:Q29&lt;&gt;"",P29:Q29)),""),
      ""
   )
)</f>
        <v/>
      </c>
      <c r="T29" s="133" t="s">
        <v>218</v>
      </c>
      <c r="X29" s="150" t="str">
        <f t="shared" si="2"/>
        <v/>
      </c>
    </row>
    <row r="30" spans="1:24" ht="19" customHeight="1">
      <c r="A30" s="151">
        <v>19</v>
      </c>
      <c r="B30" s="36"/>
      <c r="C30" s="36"/>
      <c r="D30" s="36"/>
      <c r="E30" s="36"/>
      <c r="F30" s="37"/>
      <c r="G30" s="37"/>
      <c r="H30" s="94"/>
      <c r="I30" s="38"/>
      <c r="J30" s="72"/>
      <c r="K30" s="39"/>
      <c r="L30" s="40"/>
      <c r="M30" s="73" t="str">
        <f t="shared" si="0"/>
        <v/>
      </c>
      <c r="N30" s="196" t="str">
        <f>IF(ISNUMBER(M30),IFERROR(IF(VLOOKUP(I30,別記第１号様式_関係書類_就業規則等一覧!$A$13:$G$35,6,FALSE)="","",VLOOKUP(I30,別記第１号様式_関係書類_就業規則等一覧!$A$13:$G$35,6,FALSE)),""),"")</f>
        <v/>
      </c>
      <c r="O30" s="40"/>
      <c r="P30" s="73" t="str">
        <f t="shared" si="1"/>
        <v/>
      </c>
      <c r="Q30" s="197" t="str">
        <f>IF(ISNUMBER(P30),IFERROR(IF(VLOOKUP(I30,別記第１号様式_関係書類_就業規則等一覧!$A$13:$G$35,7,FALSE)="","",2*VLOOKUP(I30,別記第１号様式_関係書類_就業規則等一覧!$A$13:$G$35,7,FALSE)),""),"")</f>
        <v/>
      </c>
      <c r="R30" s="154" t="str" cm="1">
        <f t="array" ref="R30">IF(L30&lt;&gt;"",
   IF(COUNT(M30:N30),L30*MIN(IF(M30:N30&lt;&gt;"",M30:N30)),""),
   IF(O30&lt;&gt;"",
      IF(COUNT(P30:Q30),O30*MIN(IF(P30:Q30&lt;&gt;"",P30:Q30)),""),
      ""
   )
)</f>
        <v/>
      </c>
      <c r="T30" s="133" t="s">
        <v>219</v>
      </c>
      <c r="X30" s="150" t="str">
        <f t="shared" si="2"/>
        <v/>
      </c>
    </row>
    <row r="31" spans="1:24" ht="19" customHeight="1">
      <c r="A31" s="151">
        <v>20</v>
      </c>
      <c r="B31" s="36"/>
      <c r="C31" s="36"/>
      <c r="D31" s="36"/>
      <c r="E31" s="36"/>
      <c r="F31" s="37"/>
      <c r="G31" s="37"/>
      <c r="H31" s="94"/>
      <c r="I31" s="38"/>
      <c r="J31" s="72"/>
      <c r="K31" s="39"/>
      <c r="L31" s="40"/>
      <c r="M31" s="73" t="str">
        <f t="shared" si="0"/>
        <v/>
      </c>
      <c r="N31" s="196" t="str">
        <f>IF(ISNUMBER(M31),IFERROR(IF(VLOOKUP(I31,別記第１号様式_関係書類_就業規則等一覧!$A$13:$G$35,6,FALSE)="","",VLOOKUP(I31,別記第１号様式_関係書類_就業規則等一覧!$A$13:$G$35,6,FALSE)),""),"")</f>
        <v/>
      </c>
      <c r="O31" s="40"/>
      <c r="P31" s="73" t="str">
        <f t="shared" si="1"/>
        <v/>
      </c>
      <c r="Q31" s="197" t="str">
        <f>IF(ISNUMBER(P31),IFERROR(IF(VLOOKUP(I31,別記第１号様式_関係書類_就業規則等一覧!$A$13:$G$35,7,FALSE)="","",2*VLOOKUP(I31,別記第１号様式_関係書類_就業規則等一覧!$A$13:$G$35,7,FALSE)),""),"")</f>
        <v/>
      </c>
      <c r="R31" s="154" t="str" cm="1">
        <f t="array" ref="R31">IF(L31&lt;&gt;"",
   IF(COUNT(M31:N31),L31*MIN(IF(M31:N31&lt;&gt;"",M31:N31)),""),
   IF(O31&lt;&gt;"",
      IF(COUNT(P31:Q31),O31*MIN(IF(P31:Q31&lt;&gt;"",P31:Q31)),""),
      ""
   )
)</f>
        <v/>
      </c>
      <c r="T31" s="133" t="s">
        <v>220</v>
      </c>
      <c r="X31" s="150" t="str">
        <f t="shared" si="2"/>
        <v/>
      </c>
    </row>
    <row r="32" spans="1:24" ht="19" customHeight="1">
      <c r="A32" s="151">
        <v>21</v>
      </c>
      <c r="B32" s="36"/>
      <c r="C32" s="36"/>
      <c r="D32" s="36"/>
      <c r="E32" s="36"/>
      <c r="F32" s="37"/>
      <c r="G32" s="37"/>
      <c r="H32" s="94"/>
      <c r="I32" s="38"/>
      <c r="J32" s="72"/>
      <c r="K32" s="39"/>
      <c r="L32" s="40"/>
      <c r="M32" s="73" t="str">
        <f t="shared" si="0"/>
        <v/>
      </c>
      <c r="N32" s="196" t="str">
        <f>IF(ISNUMBER(M32),IFERROR(IF(VLOOKUP(I32,別記第１号様式_関係書類_就業規則等一覧!$A$13:$G$35,6,FALSE)="","",VLOOKUP(I32,別記第１号様式_関係書類_就業規則等一覧!$A$13:$G$35,6,FALSE)),""),"")</f>
        <v/>
      </c>
      <c r="O32" s="40"/>
      <c r="P32" s="73" t="str">
        <f t="shared" si="1"/>
        <v/>
      </c>
      <c r="Q32" s="197" t="str">
        <f>IF(ISNUMBER(P32),IFERROR(IF(VLOOKUP(I32,別記第１号様式_関係書類_就業規則等一覧!$A$13:$G$35,7,FALSE)="","",2*VLOOKUP(I32,別記第１号様式_関係書類_就業規則等一覧!$A$13:$G$35,7,FALSE)),""),"")</f>
        <v/>
      </c>
      <c r="R32" s="154" t="str" cm="1">
        <f t="array" ref="R32">IF(L32&lt;&gt;"",
   IF(COUNT(M32:N32),L32*MIN(IF(M32:N32&lt;&gt;"",M32:N32)),""),
   IF(O32&lt;&gt;"",
      IF(COUNT(P32:Q32),O32*MIN(IF(P32:Q32&lt;&gt;"",P32:Q32)),""),
      ""
   )
)</f>
        <v/>
      </c>
      <c r="T32" s="133" t="s">
        <v>221</v>
      </c>
      <c r="X32" s="150" t="str">
        <f t="shared" si="2"/>
        <v/>
      </c>
    </row>
    <row r="33" spans="1:24" ht="19" customHeight="1">
      <c r="A33" s="151">
        <v>22</v>
      </c>
      <c r="B33" s="36"/>
      <c r="C33" s="36"/>
      <c r="D33" s="36"/>
      <c r="E33" s="36"/>
      <c r="F33" s="37"/>
      <c r="G33" s="37"/>
      <c r="H33" s="94"/>
      <c r="I33" s="38"/>
      <c r="J33" s="72"/>
      <c r="K33" s="39"/>
      <c r="L33" s="40"/>
      <c r="M33" s="73" t="str">
        <f t="shared" si="0"/>
        <v/>
      </c>
      <c r="N33" s="196" t="str">
        <f>IF(ISNUMBER(M33),IFERROR(IF(VLOOKUP(I33,別記第１号様式_関係書類_就業規則等一覧!$A$13:$G$35,6,FALSE)="","",VLOOKUP(I33,別記第１号様式_関係書類_就業規則等一覧!$A$13:$G$35,6,FALSE)),""),"")</f>
        <v/>
      </c>
      <c r="O33" s="40"/>
      <c r="P33" s="73" t="str">
        <f t="shared" si="1"/>
        <v/>
      </c>
      <c r="Q33" s="197" t="str">
        <f>IF(ISNUMBER(P33),IFERROR(IF(VLOOKUP(I33,別記第１号様式_関係書類_就業規則等一覧!$A$13:$G$35,7,FALSE)="","",2*VLOOKUP(I33,別記第１号様式_関係書類_就業規則等一覧!$A$13:$G$35,7,FALSE)),""),"")</f>
        <v/>
      </c>
      <c r="R33" s="154" t="str" cm="1">
        <f t="array" ref="R33">IF(L33&lt;&gt;"",
   IF(COUNT(M33:N33),L33*MIN(IF(M33:N33&lt;&gt;"",M33:N33)),""),
   IF(O33&lt;&gt;"",
      IF(COUNT(P33:Q33),O33*MIN(IF(P33:Q33&lt;&gt;"",P33:Q33)),""),
      ""
   )
)</f>
        <v/>
      </c>
      <c r="T33" s="133" t="s">
        <v>222</v>
      </c>
      <c r="X33" s="150" t="str">
        <f t="shared" si="2"/>
        <v/>
      </c>
    </row>
    <row r="34" spans="1:24" ht="19" customHeight="1">
      <c r="A34" s="151">
        <v>23</v>
      </c>
      <c r="B34" s="36"/>
      <c r="C34" s="36"/>
      <c r="D34" s="36"/>
      <c r="E34" s="36"/>
      <c r="F34" s="37"/>
      <c r="G34" s="37"/>
      <c r="H34" s="94"/>
      <c r="I34" s="38"/>
      <c r="J34" s="72"/>
      <c r="K34" s="39"/>
      <c r="L34" s="40"/>
      <c r="M34" s="73" t="str">
        <f t="shared" si="0"/>
        <v/>
      </c>
      <c r="N34" s="196" t="str">
        <f>IF(ISNUMBER(M34),IFERROR(IF(VLOOKUP(I34,別記第１号様式_関係書類_就業規則等一覧!$A$13:$G$35,6,FALSE)="","",VLOOKUP(I34,別記第１号様式_関係書類_就業規則等一覧!$A$13:$G$35,6,FALSE)),""),"")</f>
        <v/>
      </c>
      <c r="O34" s="40"/>
      <c r="P34" s="73" t="str">
        <f t="shared" si="1"/>
        <v/>
      </c>
      <c r="Q34" s="197" t="str">
        <f>IF(ISNUMBER(P34),IFERROR(IF(VLOOKUP(I34,別記第１号様式_関係書類_就業規則等一覧!$A$13:$G$35,7,FALSE)="","",2*VLOOKUP(I34,別記第１号様式_関係書類_就業規則等一覧!$A$13:$G$35,7,FALSE)),""),"")</f>
        <v/>
      </c>
      <c r="R34" s="154" t="str" cm="1">
        <f t="array" ref="R34">IF(L34&lt;&gt;"",
   IF(COUNT(M34:N34),L34*MIN(IF(M34:N34&lt;&gt;"",M34:N34)),""),
   IF(O34&lt;&gt;"",
      IF(COUNT(P34:Q34),O34*MIN(IF(P34:Q34&lt;&gt;"",P34:Q34)),""),
      ""
   )
)</f>
        <v/>
      </c>
      <c r="T34" s="133" t="s">
        <v>354</v>
      </c>
      <c r="X34" s="150" t="str">
        <f t="shared" si="2"/>
        <v/>
      </c>
    </row>
    <row r="35" spans="1:24" ht="19" customHeight="1">
      <c r="A35" s="151">
        <v>24</v>
      </c>
      <c r="B35" s="36"/>
      <c r="C35" s="36"/>
      <c r="D35" s="36"/>
      <c r="E35" s="36"/>
      <c r="F35" s="37"/>
      <c r="G35" s="37"/>
      <c r="H35" s="94"/>
      <c r="I35" s="38"/>
      <c r="J35" s="72"/>
      <c r="K35" s="39"/>
      <c r="L35" s="40"/>
      <c r="M35" s="73" t="str">
        <f t="shared" si="0"/>
        <v/>
      </c>
      <c r="N35" s="196" t="str">
        <f>IF(ISNUMBER(M35),IFERROR(IF(VLOOKUP(I35,別記第１号様式_関係書類_就業規則等一覧!$A$13:$G$35,6,FALSE)="","",VLOOKUP(I35,別記第１号様式_関係書類_就業規則等一覧!$A$13:$G$35,6,FALSE)),""),"")</f>
        <v/>
      </c>
      <c r="O35" s="40"/>
      <c r="P35" s="73" t="str">
        <f t="shared" si="1"/>
        <v/>
      </c>
      <c r="Q35" s="197" t="str">
        <f>IF(ISNUMBER(P35),IFERROR(IF(VLOOKUP(I35,別記第１号様式_関係書類_就業規則等一覧!$A$13:$G$35,7,FALSE)="","",2*VLOOKUP(I35,別記第１号様式_関係書類_就業規則等一覧!$A$13:$G$35,7,FALSE)),""),"")</f>
        <v/>
      </c>
      <c r="R35" s="154" t="str" cm="1">
        <f t="array" ref="R35">IF(L35&lt;&gt;"",
   IF(COUNT(M35:N35),L35*MIN(IF(M35:N35&lt;&gt;"",M35:N35)),""),
   IF(O35&lt;&gt;"",
      IF(COUNT(P35:Q35),O35*MIN(IF(P35:Q35&lt;&gt;"",P35:Q35)),""),
      ""
   )
)</f>
        <v/>
      </c>
      <c r="T35" s="133" t="s">
        <v>355</v>
      </c>
      <c r="X35" s="150" t="str">
        <f t="shared" si="2"/>
        <v/>
      </c>
    </row>
    <row r="36" spans="1:24" ht="19" customHeight="1">
      <c r="A36" s="151">
        <v>25</v>
      </c>
      <c r="B36" s="36"/>
      <c r="C36" s="36"/>
      <c r="D36" s="36"/>
      <c r="E36" s="36"/>
      <c r="F36" s="37"/>
      <c r="G36" s="37"/>
      <c r="H36" s="94"/>
      <c r="I36" s="38"/>
      <c r="J36" s="72"/>
      <c r="K36" s="39"/>
      <c r="L36" s="40"/>
      <c r="M36" s="73" t="str">
        <f t="shared" si="0"/>
        <v/>
      </c>
      <c r="N36" s="196" t="str">
        <f>IF(ISNUMBER(M36),IFERROR(IF(VLOOKUP(I36,別記第１号様式_関係書類_就業規則等一覧!$A$13:$G$35,6,FALSE)="","",VLOOKUP(I36,別記第１号様式_関係書類_就業規則等一覧!$A$13:$G$35,6,FALSE)),""),"")</f>
        <v/>
      </c>
      <c r="O36" s="40"/>
      <c r="P36" s="73" t="str">
        <f t="shared" si="1"/>
        <v/>
      </c>
      <c r="Q36" s="197" t="str">
        <f>IF(ISNUMBER(P36),IFERROR(IF(VLOOKUP(I36,別記第１号様式_関係書類_就業規則等一覧!$A$13:$G$35,7,FALSE)="","",2*VLOOKUP(I36,別記第１号様式_関係書類_就業規則等一覧!$A$13:$G$35,7,FALSE)),""),"")</f>
        <v/>
      </c>
      <c r="R36" s="154" t="str" cm="1">
        <f t="array" ref="R36">IF(L36&lt;&gt;"",
   IF(COUNT(M36:N36),L36*MIN(IF(M36:N36&lt;&gt;"",M36:N36)),""),
   IF(O36&lt;&gt;"",
      IF(COUNT(P36:Q36),O36*MIN(IF(P36:Q36&lt;&gt;"",P36:Q36)),""),
      ""
   )
)</f>
        <v/>
      </c>
      <c r="T36" s="133" t="s">
        <v>223</v>
      </c>
      <c r="X36" s="150" t="str">
        <f t="shared" si="2"/>
        <v/>
      </c>
    </row>
    <row r="37" spans="1:24" ht="19" customHeight="1">
      <c r="A37" s="151">
        <v>26</v>
      </c>
      <c r="B37" s="36"/>
      <c r="C37" s="36"/>
      <c r="D37" s="36"/>
      <c r="E37" s="36"/>
      <c r="F37" s="37"/>
      <c r="G37" s="37"/>
      <c r="H37" s="94"/>
      <c r="I37" s="38"/>
      <c r="J37" s="72"/>
      <c r="K37" s="39"/>
      <c r="L37" s="40"/>
      <c r="M37" s="73" t="str">
        <f t="shared" si="0"/>
        <v/>
      </c>
      <c r="N37" s="196" t="str">
        <f>IF(ISNUMBER(M37),IFERROR(IF(VLOOKUP(I37,別記第１号様式_関係書類_就業規則等一覧!$A$13:$G$35,6,FALSE)="","",VLOOKUP(I37,別記第１号様式_関係書類_就業規則等一覧!$A$13:$G$35,6,FALSE)),""),"")</f>
        <v/>
      </c>
      <c r="O37" s="40"/>
      <c r="P37" s="73" t="str">
        <f t="shared" si="1"/>
        <v/>
      </c>
      <c r="Q37" s="197" t="str">
        <f>IF(ISNUMBER(P37),IFERROR(IF(VLOOKUP(I37,別記第１号様式_関係書類_就業規則等一覧!$A$13:$G$35,7,FALSE)="","",2*VLOOKUP(I37,別記第１号様式_関係書類_就業規則等一覧!$A$13:$G$35,7,FALSE)),""),"")</f>
        <v/>
      </c>
      <c r="R37" s="154" t="str" cm="1">
        <f t="array" ref="R37">IF(L37&lt;&gt;"",
   IF(COUNT(M37:N37),L37*MIN(IF(M37:N37&lt;&gt;"",M37:N37)),""),
   IF(O37&lt;&gt;"",
      IF(COUNT(P37:Q37),O37*MIN(IF(P37:Q37&lt;&gt;"",P37:Q37)),""),
      ""
   )
)</f>
        <v/>
      </c>
      <c r="T37" s="133" t="s">
        <v>224</v>
      </c>
      <c r="V37" s="144"/>
      <c r="X37" s="150" t="str">
        <f t="shared" si="2"/>
        <v/>
      </c>
    </row>
    <row r="38" spans="1:24" ht="19" customHeight="1">
      <c r="A38" s="151">
        <v>27</v>
      </c>
      <c r="B38" s="36"/>
      <c r="C38" s="36"/>
      <c r="D38" s="36"/>
      <c r="E38" s="36"/>
      <c r="F38" s="37"/>
      <c r="G38" s="37"/>
      <c r="H38" s="94"/>
      <c r="I38" s="38"/>
      <c r="J38" s="72"/>
      <c r="K38" s="39"/>
      <c r="L38" s="40"/>
      <c r="M38" s="73" t="str">
        <f t="shared" si="0"/>
        <v/>
      </c>
      <c r="N38" s="196" t="str">
        <f>IF(ISNUMBER(M38),IFERROR(IF(VLOOKUP(I38,別記第１号様式_関係書類_就業規則等一覧!$A$13:$G$35,6,FALSE)="","",VLOOKUP(I38,別記第１号様式_関係書類_就業規則等一覧!$A$13:$G$35,6,FALSE)),""),"")</f>
        <v/>
      </c>
      <c r="O38" s="40"/>
      <c r="P38" s="73" t="str">
        <f t="shared" si="1"/>
        <v/>
      </c>
      <c r="Q38" s="197" t="str">
        <f>IF(ISNUMBER(P38),IFERROR(IF(VLOOKUP(I38,別記第１号様式_関係書類_就業規則等一覧!$A$13:$G$35,7,FALSE)="","",2*VLOOKUP(I38,別記第１号様式_関係書類_就業規則等一覧!$A$13:$G$35,7,FALSE)),""),"")</f>
        <v/>
      </c>
      <c r="R38" s="154" t="str" cm="1">
        <f t="array" ref="R38">IF(L38&lt;&gt;"",
   IF(COUNT(M38:N38),L38*MIN(IF(M38:N38&lt;&gt;"",M38:N38)),""),
   IF(O38&lt;&gt;"",
      IF(COUNT(P38:Q38),O38*MIN(IF(P38:Q38&lt;&gt;"",P38:Q38)),""),
      ""
   )
)</f>
        <v/>
      </c>
      <c r="T38" s="133" t="s">
        <v>225</v>
      </c>
      <c r="X38" s="150" t="str">
        <f t="shared" si="2"/>
        <v/>
      </c>
    </row>
    <row r="39" spans="1:24" ht="19" customHeight="1">
      <c r="A39" s="151">
        <v>28</v>
      </c>
      <c r="B39" s="36"/>
      <c r="C39" s="36"/>
      <c r="D39" s="36"/>
      <c r="E39" s="36"/>
      <c r="F39" s="37"/>
      <c r="G39" s="37"/>
      <c r="H39" s="94"/>
      <c r="I39" s="38"/>
      <c r="J39" s="72"/>
      <c r="K39" s="39"/>
      <c r="L39" s="40"/>
      <c r="M39" s="73" t="str">
        <f t="shared" si="0"/>
        <v/>
      </c>
      <c r="N39" s="196" t="str">
        <f>IF(ISNUMBER(M39),IFERROR(IF(VLOOKUP(I39,別記第１号様式_関係書類_就業規則等一覧!$A$13:$G$35,6,FALSE)="","",VLOOKUP(I39,別記第１号様式_関係書類_就業規則等一覧!$A$13:$G$35,6,FALSE)),""),"")</f>
        <v/>
      </c>
      <c r="O39" s="40"/>
      <c r="P39" s="73" t="str">
        <f t="shared" si="1"/>
        <v/>
      </c>
      <c r="Q39" s="197" t="str">
        <f>IF(ISNUMBER(P39),IFERROR(IF(VLOOKUP(I39,別記第１号様式_関係書類_就業規則等一覧!$A$13:$G$35,7,FALSE)="","",2*VLOOKUP(I39,別記第１号様式_関係書類_就業規則等一覧!$A$13:$G$35,7,FALSE)),""),"")</f>
        <v/>
      </c>
      <c r="R39" s="154" t="str" cm="1">
        <f t="array" ref="R39">IF(L39&lt;&gt;"",
   IF(COUNT(M39:N39),L39*MIN(IF(M39:N39&lt;&gt;"",M39:N39)),""),
   IF(O39&lt;&gt;"",
      IF(COUNT(P39:Q39),O39*MIN(IF(P39:Q39&lt;&gt;"",P39:Q39)),""),
      ""
   )
)</f>
        <v/>
      </c>
      <c r="T39" s="133" t="s">
        <v>226</v>
      </c>
      <c r="X39" s="150" t="str">
        <f t="shared" si="2"/>
        <v/>
      </c>
    </row>
    <row r="40" spans="1:24" ht="19" customHeight="1">
      <c r="A40" s="151">
        <v>29</v>
      </c>
      <c r="B40" s="36"/>
      <c r="C40" s="36"/>
      <c r="D40" s="36"/>
      <c r="E40" s="36"/>
      <c r="F40" s="37"/>
      <c r="G40" s="37"/>
      <c r="H40" s="94"/>
      <c r="I40" s="38"/>
      <c r="J40" s="72"/>
      <c r="K40" s="39"/>
      <c r="L40" s="40"/>
      <c r="M40" s="73" t="str">
        <f t="shared" si="0"/>
        <v/>
      </c>
      <c r="N40" s="196" t="str">
        <f>IF(ISNUMBER(M40),IFERROR(IF(VLOOKUP(I40,別記第１号様式_関係書類_就業規則等一覧!$A$13:$G$35,6,FALSE)="","",VLOOKUP(I40,別記第１号様式_関係書類_就業規則等一覧!$A$13:$G$35,6,FALSE)),""),"")</f>
        <v/>
      </c>
      <c r="O40" s="40"/>
      <c r="P40" s="73" t="str">
        <f t="shared" si="1"/>
        <v/>
      </c>
      <c r="Q40" s="197" t="str">
        <f>IF(ISNUMBER(P40),IFERROR(IF(VLOOKUP(I40,別記第１号様式_関係書類_就業規則等一覧!$A$13:$G$35,7,FALSE)="","",2*VLOOKUP(I40,別記第１号様式_関係書類_就業規則等一覧!$A$13:$G$35,7,FALSE)),""),"")</f>
        <v/>
      </c>
      <c r="R40" s="154" t="str" cm="1">
        <f t="array" ref="R40">IF(L40&lt;&gt;"",
   IF(COUNT(M40:N40),L40*MIN(IF(M40:N40&lt;&gt;"",M40:N40)),""),
   IF(O40&lt;&gt;"",
      IF(COUNT(P40:Q40),O40*MIN(IF(P40:Q40&lt;&gt;"",P40:Q40)),""),
      ""
   )
)</f>
        <v/>
      </c>
      <c r="T40" s="133" t="s">
        <v>232</v>
      </c>
      <c r="X40" s="150" t="str">
        <f t="shared" si="2"/>
        <v/>
      </c>
    </row>
    <row r="41" spans="1:24" ht="19" customHeight="1">
      <c r="A41" s="151">
        <v>30</v>
      </c>
      <c r="B41" s="36"/>
      <c r="C41" s="36"/>
      <c r="D41" s="36"/>
      <c r="E41" s="36"/>
      <c r="F41" s="37"/>
      <c r="G41" s="37"/>
      <c r="H41" s="94"/>
      <c r="I41" s="38"/>
      <c r="J41" s="72"/>
      <c r="K41" s="39"/>
      <c r="L41" s="40"/>
      <c r="M41" s="73" t="str">
        <f t="shared" si="0"/>
        <v/>
      </c>
      <c r="N41" s="196" t="str">
        <f>IF(ISNUMBER(M41),IFERROR(IF(VLOOKUP(I41,別記第１号様式_関係書類_就業規則等一覧!$A$13:$G$35,6,FALSE)="","",VLOOKUP(I41,別記第１号様式_関係書類_就業規則等一覧!$A$13:$G$35,6,FALSE)),""),"")</f>
        <v/>
      </c>
      <c r="O41" s="40"/>
      <c r="P41" s="73" t="str">
        <f t="shared" si="1"/>
        <v/>
      </c>
      <c r="Q41" s="197" t="str">
        <f>IF(ISNUMBER(P41),IFERROR(IF(VLOOKUP(I41,別記第１号様式_関係書類_就業規則等一覧!$A$13:$G$35,7,FALSE)="","",2*VLOOKUP(I41,別記第１号様式_関係書類_就業規則等一覧!$A$13:$G$35,7,FALSE)),""),"")</f>
        <v/>
      </c>
      <c r="R41" s="154" t="str" cm="1">
        <f t="array" ref="R41">IF(L41&lt;&gt;"",
   IF(COUNT(M41:N41),L41*MIN(IF(M41:N41&lt;&gt;"",M41:N41)),""),
   IF(O41&lt;&gt;"",
      IF(COUNT(P41:Q41),O41*MIN(IF(P41:Q41&lt;&gt;"",P41:Q41)),""),
      ""
   )
)</f>
        <v/>
      </c>
      <c r="T41" s="133" t="s">
        <v>244</v>
      </c>
      <c r="X41" s="150" t="str">
        <f t="shared" si="2"/>
        <v/>
      </c>
    </row>
    <row r="42" spans="1:24" ht="19" customHeight="1">
      <c r="A42" s="151">
        <v>31</v>
      </c>
      <c r="B42" s="36"/>
      <c r="C42" s="36"/>
      <c r="D42" s="36"/>
      <c r="E42" s="36"/>
      <c r="F42" s="37"/>
      <c r="G42" s="37"/>
      <c r="H42" s="94"/>
      <c r="I42" s="38"/>
      <c r="J42" s="72"/>
      <c r="K42" s="39"/>
      <c r="L42" s="40"/>
      <c r="M42" s="73" t="str">
        <f t="shared" si="0"/>
        <v/>
      </c>
      <c r="N42" s="196" t="str">
        <f>IF(ISNUMBER(M42),IFERROR(IF(VLOOKUP(I42,別記第１号様式_関係書類_就業規則等一覧!$A$13:$G$35,6,FALSE)="","",VLOOKUP(I42,別記第１号様式_関係書類_就業規則等一覧!$A$13:$G$35,6,FALSE)),""),"")</f>
        <v/>
      </c>
      <c r="O42" s="40"/>
      <c r="P42" s="73" t="str">
        <f t="shared" si="1"/>
        <v/>
      </c>
      <c r="Q42" s="197" t="str">
        <f>IF(ISNUMBER(P42),IFERROR(IF(VLOOKUP(I42,別記第１号様式_関係書類_就業規則等一覧!$A$13:$G$35,7,FALSE)="","",2*VLOOKUP(I42,別記第１号様式_関係書類_就業規則等一覧!$A$13:$G$35,7,FALSE)),""),"")</f>
        <v/>
      </c>
      <c r="R42" s="154" t="str" cm="1">
        <f t="array" ref="R42">IF(L42&lt;&gt;"",
   IF(COUNT(M42:N42),L42*MIN(IF(M42:N42&lt;&gt;"",M42:N42)),""),
   IF(O42&lt;&gt;"",
      IF(COUNT(P42:Q42),O42*MIN(IF(P42:Q42&lt;&gt;"",P42:Q42)),""),
      ""
   )
)</f>
        <v/>
      </c>
      <c r="T42" s="133" t="s">
        <v>243</v>
      </c>
      <c r="X42" s="150" t="str">
        <f t="shared" si="2"/>
        <v/>
      </c>
    </row>
    <row r="43" spans="1:24" ht="19" customHeight="1">
      <c r="A43" s="151">
        <v>32</v>
      </c>
      <c r="B43" s="36"/>
      <c r="C43" s="36"/>
      <c r="D43" s="36"/>
      <c r="E43" s="36"/>
      <c r="F43" s="37"/>
      <c r="G43" s="37"/>
      <c r="H43" s="94"/>
      <c r="I43" s="38"/>
      <c r="J43" s="72"/>
      <c r="K43" s="39"/>
      <c r="L43" s="40"/>
      <c r="M43" s="73" t="str">
        <f t="shared" si="0"/>
        <v/>
      </c>
      <c r="N43" s="196" t="str">
        <f>IF(ISNUMBER(M43),IFERROR(IF(VLOOKUP(I43,別記第１号様式_関係書類_就業規則等一覧!$A$13:$G$35,6,FALSE)="","",VLOOKUP(I43,別記第１号様式_関係書類_就業規則等一覧!$A$13:$G$35,6,FALSE)),""),"")</f>
        <v/>
      </c>
      <c r="O43" s="40"/>
      <c r="P43" s="73" t="str">
        <f t="shared" si="1"/>
        <v/>
      </c>
      <c r="Q43" s="197" t="str">
        <f>IF(ISNUMBER(P43),IFERROR(IF(VLOOKUP(I43,別記第１号様式_関係書類_就業規則等一覧!$A$13:$G$35,7,FALSE)="","",2*VLOOKUP(I43,別記第１号様式_関係書類_就業規則等一覧!$A$13:$G$35,7,FALSE)),""),"")</f>
        <v/>
      </c>
      <c r="R43" s="154" t="str" cm="1">
        <f t="array" ref="R43">IF(L43&lt;&gt;"",
   IF(COUNT(M43:N43),L43*MIN(IF(M43:N43&lt;&gt;"",M43:N43)),""),
   IF(O43&lt;&gt;"",
      IF(COUNT(P43:Q43),O43*MIN(IF(P43:Q43&lt;&gt;"",P43:Q43)),""),
      ""
   )
)</f>
        <v/>
      </c>
      <c r="X43" s="150" t="str">
        <f t="shared" si="2"/>
        <v/>
      </c>
    </row>
    <row r="44" spans="1:24" ht="19" customHeight="1">
      <c r="A44" s="151">
        <v>33</v>
      </c>
      <c r="B44" s="36"/>
      <c r="C44" s="36"/>
      <c r="D44" s="36"/>
      <c r="E44" s="36"/>
      <c r="F44" s="37"/>
      <c r="G44" s="37"/>
      <c r="H44" s="94"/>
      <c r="I44" s="38"/>
      <c r="J44" s="72"/>
      <c r="K44" s="39"/>
      <c r="L44" s="40"/>
      <c r="M44" s="73" t="str">
        <f t="shared" si="0"/>
        <v/>
      </c>
      <c r="N44" s="196" t="str">
        <f>IF(ISNUMBER(M44),IFERROR(IF(VLOOKUP(I44,別記第１号様式_関係書類_就業規則等一覧!$A$13:$G$35,6,FALSE)="","",VLOOKUP(I44,別記第１号様式_関係書類_就業規則等一覧!$A$13:$G$35,6,FALSE)),""),"")</f>
        <v/>
      </c>
      <c r="O44" s="40"/>
      <c r="P44" s="73" t="str">
        <f t="shared" si="1"/>
        <v/>
      </c>
      <c r="Q44" s="197" t="str">
        <f>IF(ISNUMBER(P44),IFERROR(IF(VLOOKUP(I44,別記第１号様式_関係書類_就業規則等一覧!$A$13:$G$35,7,FALSE)="","",2*VLOOKUP(I44,別記第１号様式_関係書類_就業規則等一覧!$A$13:$G$35,7,FALSE)),""),"")</f>
        <v/>
      </c>
      <c r="R44" s="154" t="str" cm="1">
        <f t="array" ref="R44">IF(L44&lt;&gt;"",
   IF(COUNT(M44:N44),L44*MIN(IF(M44:N44&lt;&gt;"",M44:N44)),""),
   IF(O44&lt;&gt;"",
      IF(COUNT(P44:Q44),O44*MIN(IF(P44:Q44&lt;&gt;"",P44:Q44)),""),
      ""
   )
)</f>
        <v/>
      </c>
      <c r="X44" s="150" t="str">
        <f t="shared" si="2"/>
        <v/>
      </c>
    </row>
    <row r="45" spans="1:24" ht="19" customHeight="1">
      <c r="A45" s="151">
        <v>34</v>
      </c>
      <c r="B45" s="36"/>
      <c r="C45" s="36"/>
      <c r="D45" s="36"/>
      <c r="E45" s="36"/>
      <c r="F45" s="37"/>
      <c r="G45" s="37"/>
      <c r="H45" s="94"/>
      <c r="I45" s="38"/>
      <c r="J45" s="72"/>
      <c r="K45" s="39"/>
      <c r="L45" s="40"/>
      <c r="M45" s="73" t="str">
        <f t="shared" si="0"/>
        <v/>
      </c>
      <c r="N45" s="196" t="str">
        <f>IF(ISNUMBER(M45),IFERROR(IF(VLOOKUP(I45,別記第１号様式_関係書類_就業規則等一覧!$A$13:$G$35,6,FALSE)="","",VLOOKUP(I45,別記第１号様式_関係書類_就業規則等一覧!$A$13:$G$35,6,FALSE)),""),"")</f>
        <v/>
      </c>
      <c r="O45" s="40"/>
      <c r="P45" s="73" t="str">
        <f t="shared" si="1"/>
        <v/>
      </c>
      <c r="Q45" s="197" t="str">
        <f>IF(ISNUMBER(P45),IFERROR(IF(VLOOKUP(I45,別記第１号様式_関係書類_就業規則等一覧!$A$13:$G$35,7,FALSE)="","",2*VLOOKUP(I45,別記第１号様式_関係書類_就業規則等一覧!$A$13:$G$35,7,FALSE)),""),"")</f>
        <v/>
      </c>
      <c r="R45" s="154" t="str" cm="1">
        <f t="array" ref="R45">IF(L45&lt;&gt;"",
   IF(COUNT(M45:N45),L45*MIN(IF(M45:N45&lt;&gt;"",M45:N45)),""),
   IF(O45&lt;&gt;"",
      IF(COUNT(P45:Q45),O45*MIN(IF(P45:Q45&lt;&gt;"",P45:Q45)),""),
      ""
   )
)</f>
        <v/>
      </c>
      <c r="X45" s="150" t="str">
        <f t="shared" si="2"/>
        <v/>
      </c>
    </row>
    <row r="46" spans="1:24" ht="19" customHeight="1">
      <c r="A46" s="151">
        <v>35</v>
      </c>
      <c r="B46" s="36"/>
      <c r="C46" s="36"/>
      <c r="D46" s="36"/>
      <c r="E46" s="36"/>
      <c r="F46" s="37"/>
      <c r="G46" s="37"/>
      <c r="H46" s="94"/>
      <c r="I46" s="38"/>
      <c r="J46" s="72"/>
      <c r="K46" s="39"/>
      <c r="L46" s="40"/>
      <c r="M46" s="73" t="str">
        <f t="shared" si="0"/>
        <v/>
      </c>
      <c r="N46" s="196" t="str">
        <f>IF(ISNUMBER(M46),IFERROR(IF(VLOOKUP(I46,別記第１号様式_関係書類_就業規則等一覧!$A$13:$G$35,6,FALSE)="","",VLOOKUP(I46,別記第１号様式_関係書類_就業規則等一覧!$A$13:$G$35,6,FALSE)),""),"")</f>
        <v/>
      </c>
      <c r="O46" s="40"/>
      <c r="P46" s="73" t="str">
        <f t="shared" si="1"/>
        <v/>
      </c>
      <c r="Q46" s="197" t="str">
        <f>IF(ISNUMBER(P46),IFERROR(IF(VLOOKUP(I46,別記第１号様式_関係書類_就業規則等一覧!$A$13:$G$35,7,FALSE)="","",2*VLOOKUP(I46,別記第１号様式_関係書類_就業規則等一覧!$A$13:$G$35,7,FALSE)),""),"")</f>
        <v/>
      </c>
      <c r="R46" s="154" t="str" cm="1">
        <f t="array" ref="R46">IF(L46&lt;&gt;"",
   IF(COUNT(M46:N46),L46*MIN(IF(M46:N46&lt;&gt;"",M46:N46)),""),
   IF(O46&lt;&gt;"",
      IF(COUNT(P46:Q46),O46*MIN(IF(P46:Q46&lt;&gt;"",P46:Q46)),""),
      ""
   )
)</f>
        <v/>
      </c>
      <c r="X46" s="150" t="str">
        <f t="shared" si="2"/>
        <v/>
      </c>
    </row>
    <row r="47" spans="1:24" ht="19" customHeight="1">
      <c r="A47" s="151">
        <v>36</v>
      </c>
      <c r="B47" s="36"/>
      <c r="C47" s="36"/>
      <c r="D47" s="36"/>
      <c r="E47" s="36"/>
      <c r="F47" s="37"/>
      <c r="G47" s="37"/>
      <c r="H47" s="94"/>
      <c r="I47" s="38"/>
      <c r="J47" s="72"/>
      <c r="K47" s="39"/>
      <c r="L47" s="40"/>
      <c r="M47" s="73" t="str">
        <f t="shared" si="0"/>
        <v/>
      </c>
      <c r="N47" s="196" t="str">
        <f>IF(ISNUMBER(M47),IFERROR(IF(VLOOKUP(I47,別記第１号様式_関係書類_就業規則等一覧!$A$13:$G$35,6,FALSE)="","",VLOOKUP(I47,別記第１号様式_関係書類_就業規則等一覧!$A$13:$G$35,6,FALSE)),""),"")</f>
        <v/>
      </c>
      <c r="O47" s="40"/>
      <c r="P47" s="73" t="str">
        <f t="shared" si="1"/>
        <v/>
      </c>
      <c r="Q47" s="197" t="str">
        <f>IF(ISNUMBER(P47),IFERROR(IF(VLOOKUP(I47,別記第１号様式_関係書類_就業規則等一覧!$A$13:$G$35,7,FALSE)="","",2*VLOOKUP(I47,別記第１号様式_関係書類_就業規則等一覧!$A$13:$G$35,7,FALSE)),""),"")</f>
        <v/>
      </c>
      <c r="R47" s="154" t="str" cm="1">
        <f t="array" ref="R47">IF(L47&lt;&gt;"",
   IF(COUNT(M47:N47),L47*MIN(IF(M47:N47&lt;&gt;"",M47:N47)),""),
   IF(O47&lt;&gt;"",
      IF(COUNT(P47:Q47),O47*MIN(IF(P47:Q47&lt;&gt;"",P47:Q47)),""),
      ""
   )
)</f>
        <v/>
      </c>
      <c r="X47" s="150" t="str">
        <f t="shared" si="2"/>
        <v/>
      </c>
    </row>
    <row r="48" spans="1:24" ht="19" customHeight="1">
      <c r="A48" s="151">
        <v>37</v>
      </c>
      <c r="B48" s="36"/>
      <c r="C48" s="36"/>
      <c r="D48" s="36"/>
      <c r="E48" s="36"/>
      <c r="F48" s="37"/>
      <c r="G48" s="37"/>
      <c r="H48" s="94"/>
      <c r="I48" s="38"/>
      <c r="J48" s="72"/>
      <c r="K48" s="39"/>
      <c r="L48" s="40"/>
      <c r="M48" s="73" t="str">
        <f t="shared" si="0"/>
        <v/>
      </c>
      <c r="N48" s="196" t="str">
        <f>IF(ISNUMBER(M48),IFERROR(IF(VLOOKUP(I48,別記第１号様式_関係書類_就業規則等一覧!$A$13:$G$35,6,FALSE)="","",VLOOKUP(I48,別記第１号様式_関係書類_就業規則等一覧!$A$13:$G$35,6,FALSE)),""),"")</f>
        <v/>
      </c>
      <c r="O48" s="40"/>
      <c r="P48" s="73" t="str">
        <f t="shared" si="1"/>
        <v/>
      </c>
      <c r="Q48" s="197" t="str">
        <f>IF(ISNUMBER(P48),IFERROR(IF(VLOOKUP(I48,別記第１号様式_関係書類_就業規則等一覧!$A$13:$G$35,7,FALSE)="","",2*VLOOKUP(I48,別記第１号様式_関係書類_就業規則等一覧!$A$13:$G$35,7,FALSE)),""),"")</f>
        <v/>
      </c>
      <c r="R48" s="154" t="str" cm="1">
        <f t="array" ref="R48">IF(L48&lt;&gt;"",
   IF(COUNT(M48:N48),L48*MIN(IF(M48:N48&lt;&gt;"",M48:N48)),""),
   IF(O48&lt;&gt;"",
      IF(COUNT(P48:Q48),O48*MIN(IF(P48:Q48&lt;&gt;"",P48:Q48)),""),
      ""
   )
)</f>
        <v/>
      </c>
      <c r="X48" s="150" t="str">
        <f t="shared" si="2"/>
        <v/>
      </c>
    </row>
    <row r="49" spans="1:24" ht="19" customHeight="1">
      <c r="A49" s="151">
        <v>38</v>
      </c>
      <c r="B49" s="36"/>
      <c r="C49" s="36"/>
      <c r="D49" s="36"/>
      <c r="E49" s="36"/>
      <c r="F49" s="37"/>
      <c r="G49" s="37"/>
      <c r="H49" s="94"/>
      <c r="I49" s="38"/>
      <c r="J49" s="72"/>
      <c r="K49" s="39"/>
      <c r="L49" s="40"/>
      <c r="M49" s="73" t="str">
        <f t="shared" si="0"/>
        <v/>
      </c>
      <c r="N49" s="196" t="str">
        <f>IF(ISNUMBER(M49),IFERROR(IF(VLOOKUP(I49,別記第１号様式_関係書類_就業規則等一覧!$A$13:$G$35,6,FALSE)="","",VLOOKUP(I49,別記第１号様式_関係書類_就業規則等一覧!$A$13:$G$35,6,FALSE)),""),"")</f>
        <v/>
      </c>
      <c r="O49" s="40"/>
      <c r="P49" s="73" t="str">
        <f t="shared" si="1"/>
        <v/>
      </c>
      <c r="Q49" s="197" t="str">
        <f>IF(ISNUMBER(P49),IFERROR(IF(VLOOKUP(I49,別記第１号様式_関係書類_就業規則等一覧!$A$13:$G$35,7,FALSE)="","",2*VLOOKUP(I49,別記第１号様式_関係書類_就業規則等一覧!$A$13:$G$35,7,FALSE)),""),"")</f>
        <v/>
      </c>
      <c r="R49" s="154" t="str" cm="1">
        <f t="array" ref="R49">IF(L49&lt;&gt;"",
   IF(COUNT(M49:N49),L49*MIN(IF(M49:N49&lt;&gt;"",M49:N49)),""),
   IF(O49&lt;&gt;"",
      IF(COUNT(P49:Q49),O49*MIN(IF(P49:Q49&lt;&gt;"",P49:Q49)),""),
      ""
   )
)</f>
        <v/>
      </c>
      <c r="X49" s="150" t="str">
        <f t="shared" si="2"/>
        <v/>
      </c>
    </row>
    <row r="50" spans="1:24" ht="19" customHeight="1">
      <c r="A50" s="151">
        <v>39</v>
      </c>
      <c r="B50" s="36"/>
      <c r="C50" s="36"/>
      <c r="D50" s="36"/>
      <c r="E50" s="36"/>
      <c r="F50" s="37"/>
      <c r="G50" s="37"/>
      <c r="H50" s="94"/>
      <c r="I50" s="38"/>
      <c r="J50" s="72"/>
      <c r="K50" s="39"/>
      <c r="L50" s="40"/>
      <c r="M50" s="73" t="str">
        <f t="shared" si="0"/>
        <v/>
      </c>
      <c r="N50" s="196" t="str">
        <f>IF(ISNUMBER(M50),IFERROR(IF(VLOOKUP(I50,別記第１号様式_関係書類_就業規則等一覧!$A$13:$G$35,6,FALSE)="","",VLOOKUP(I50,別記第１号様式_関係書類_就業規則等一覧!$A$13:$G$35,6,FALSE)),""),"")</f>
        <v/>
      </c>
      <c r="O50" s="40"/>
      <c r="P50" s="73" t="str">
        <f t="shared" si="1"/>
        <v/>
      </c>
      <c r="Q50" s="197" t="str">
        <f>IF(ISNUMBER(P50),IFERROR(IF(VLOOKUP(I50,別記第１号様式_関係書類_就業規則等一覧!$A$13:$G$35,7,FALSE)="","",2*VLOOKUP(I50,別記第１号様式_関係書類_就業規則等一覧!$A$13:$G$35,7,FALSE)),""),"")</f>
        <v/>
      </c>
      <c r="R50" s="154" t="str" cm="1">
        <f t="array" ref="R50">IF(L50&lt;&gt;"",
   IF(COUNT(M50:N50),L50*MIN(IF(M50:N50&lt;&gt;"",M50:N50)),""),
   IF(O50&lt;&gt;"",
      IF(COUNT(P50:Q50),O50*MIN(IF(P50:Q50&lt;&gt;"",P50:Q50)),""),
      ""
   )
)</f>
        <v/>
      </c>
      <c r="V50" s="144"/>
      <c r="X50" s="150" t="str">
        <f t="shared" si="2"/>
        <v/>
      </c>
    </row>
    <row r="51" spans="1:24" ht="19" customHeight="1">
      <c r="A51" s="151">
        <v>40</v>
      </c>
      <c r="B51" s="36"/>
      <c r="C51" s="36"/>
      <c r="D51" s="36"/>
      <c r="E51" s="36"/>
      <c r="F51" s="37"/>
      <c r="G51" s="37"/>
      <c r="H51" s="94"/>
      <c r="I51" s="38"/>
      <c r="J51" s="72"/>
      <c r="K51" s="39"/>
      <c r="L51" s="40"/>
      <c r="M51" s="73" t="str">
        <f t="shared" si="0"/>
        <v/>
      </c>
      <c r="N51" s="196" t="str">
        <f>IF(ISNUMBER(M51),IFERROR(IF(VLOOKUP(I51,別記第１号様式_関係書類_就業規則等一覧!$A$13:$G$35,6,FALSE)="","",VLOOKUP(I51,別記第１号様式_関係書類_就業規則等一覧!$A$13:$G$35,6,FALSE)),""),"")</f>
        <v/>
      </c>
      <c r="O51" s="40"/>
      <c r="P51" s="73" t="str">
        <f t="shared" si="1"/>
        <v/>
      </c>
      <c r="Q51" s="197" t="str">
        <f>IF(ISNUMBER(P51),IFERROR(IF(VLOOKUP(I51,別記第１号様式_関係書類_就業規則等一覧!$A$13:$G$35,7,FALSE)="","",2*VLOOKUP(I51,別記第１号様式_関係書類_就業規則等一覧!$A$13:$G$35,7,FALSE)),""),"")</f>
        <v/>
      </c>
      <c r="R51" s="154" t="str" cm="1">
        <f t="array" ref="R51">IF(L51&lt;&gt;"",
   IF(COUNT(M51:N51),L51*MIN(IF(M51:N51&lt;&gt;"",M51:N51)),""),
   IF(O51&lt;&gt;"",
      IF(COUNT(P51:Q51),O51*MIN(IF(P51:Q51&lt;&gt;"",P51:Q51)),""),
      ""
   )
)</f>
        <v/>
      </c>
      <c r="X51" s="150" t="str">
        <f t="shared" si="2"/>
        <v/>
      </c>
    </row>
    <row r="52" spans="1:24" ht="19" customHeight="1">
      <c r="A52" s="151">
        <v>41</v>
      </c>
      <c r="B52" s="36"/>
      <c r="C52" s="36"/>
      <c r="D52" s="36"/>
      <c r="E52" s="36"/>
      <c r="F52" s="37"/>
      <c r="G52" s="37"/>
      <c r="H52" s="94"/>
      <c r="I52" s="38"/>
      <c r="J52" s="72"/>
      <c r="K52" s="39"/>
      <c r="L52" s="40"/>
      <c r="M52" s="73" t="str">
        <f t="shared" si="0"/>
        <v/>
      </c>
      <c r="N52" s="196" t="str">
        <f>IF(ISNUMBER(M52),IFERROR(IF(VLOOKUP(I52,別記第１号様式_関係書類_就業規則等一覧!$A$13:$G$35,6,FALSE)="","",VLOOKUP(I52,別記第１号様式_関係書類_就業規則等一覧!$A$13:$G$35,6,FALSE)),""),"")</f>
        <v/>
      </c>
      <c r="O52" s="40"/>
      <c r="P52" s="73" t="str">
        <f t="shared" si="1"/>
        <v/>
      </c>
      <c r="Q52" s="197" t="str">
        <f>IF(ISNUMBER(P52),IFERROR(IF(VLOOKUP(I52,別記第１号様式_関係書類_就業規則等一覧!$A$13:$G$35,7,FALSE)="","",2*VLOOKUP(I52,別記第１号様式_関係書類_就業規則等一覧!$A$13:$G$35,7,FALSE)),""),"")</f>
        <v/>
      </c>
      <c r="R52" s="154" t="str" cm="1">
        <f t="array" ref="R52">IF(L52&lt;&gt;"",
   IF(COUNT(M52:N52),L52*MIN(IF(M52:N52&lt;&gt;"",M52:N52)),""),
   IF(O52&lt;&gt;"",
      IF(COUNT(P52:Q52),O52*MIN(IF(P52:Q52&lt;&gt;"",P52:Q52)),""),
      ""
   )
)</f>
        <v/>
      </c>
      <c r="X52" s="150" t="str">
        <f t="shared" si="2"/>
        <v/>
      </c>
    </row>
    <row r="53" spans="1:24" ht="19" customHeight="1">
      <c r="A53" s="151">
        <v>42</v>
      </c>
      <c r="B53" s="36"/>
      <c r="C53" s="36"/>
      <c r="D53" s="36"/>
      <c r="E53" s="36"/>
      <c r="F53" s="37"/>
      <c r="G53" s="37"/>
      <c r="H53" s="94"/>
      <c r="I53" s="38"/>
      <c r="J53" s="72"/>
      <c r="K53" s="39"/>
      <c r="L53" s="40"/>
      <c r="M53" s="73" t="str">
        <f t="shared" si="0"/>
        <v/>
      </c>
      <c r="N53" s="196" t="str">
        <f>IF(ISNUMBER(M53),IFERROR(IF(VLOOKUP(I53,別記第１号様式_関係書類_就業規則等一覧!$A$13:$G$35,6,FALSE)="","",VLOOKUP(I53,別記第１号様式_関係書類_就業規則等一覧!$A$13:$G$35,6,FALSE)),""),"")</f>
        <v/>
      </c>
      <c r="O53" s="40"/>
      <c r="P53" s="73" t="str">
        <f t="shared" si="1"/>
        <v/>
      </c>
      <c r="Q53" s="197" t="str">
        <f>IF(ISNUMBER(P53),IFERROR(IF(VLOOKUP(I53,別記第１号様式_関係書類_就業規則等一覧!$A$13:$G$35,7,FALSE)="","",2*VLOOKUP(I53,別記第１号様式_関係書類_就業規則等一覧!$A$13:$G$35,7,FALSE)),""),"")</f>
        <v/>
      </c>
      <c r="R53" s="154" t="str" cm="1">
        <f t="array" ref="R53">IF(L53&lt;&gt;"",
   IF(COUNT(M53:N53),L53*MIN(IF(M53:N53&lt;&gt;"",M53:N53)),""),
   IF(O53&lt;&gt;"",
      IF(COUNT(P53:Q53),O53*MIN(IF(P53:Q53&lt;&gt;"",P53:Q53)),""),
      ""
   )
)</f>
        <v/>
      </c>
      <c r="X53" s="150" t="str">
        <f t="shared" si="2"/>
        <v/>
      </c>
    </row>
    <row r="54" spans="1:24" ht="19" customHeight="1">
      <c r="A54" s="151">
        <v>43</v>
      </c>
      <c r="B54" s="36"/>
      <c r="C54" s="36"/>
      <c r="D54" s="36"/>
      <c r="E54" s="36"/>
      <c r="F54" s="37"/>
      <c r="G54" s="37"/>
      <c r="H54" s="94"/>
      <c r="I54" s="38"/>
      <c r="J54" s="72"/>
      <c r="K54" s="39"/>
      <c r="L54" s="40"/>
      <c r="M54" s="73" t="str">
        <f t="shared" si="0"/>
        <v/>
      </c>
      <c r="N54" s="196" t="str">
        <f>IF(ISNUMBER(M54),IFERROR(IF(VLOOKUP(I54,別記第１号様式_関係書類_就業規則等一覧!$A$13:$G$35,6,FALSE)="","",VLOOKUP(I54,別記第１号様式_関係書類_就業規則等一覧!$A$13:$G$35,6,FALSE)),""),"")</f>
        <v/>
      </c>
      <c r="O54" s="40"/>
      <c r="P54" s="73" t="str">
        <f t="shared" si="1"/>
        <v/>
      </c>
      <c r="Q54" s="197" t="str">
        <f>IF(ISNUMBER(P54),IFERROR(IF(VLOOKUP(I54,別記第１号様式_関係書類_就業規則等一覧!$A$13:$G$35,7,FALSE)="","",2*VLOOKUP(I54,別記第１号様式_関係書類_就業規則等一覧!$A$13:$G$35,7,FALSE)),""),"")</f>
        <v/>
      </c>
      <c r="R54" s="154" t="str" cm="1">
        <f t="array" ref="R54">IF(L54&lt;&gt;"",
   IF(COUNT(M54:N54),L54*MIN(IF(M54:N54&lt;&gt;"",M54:N54)),""),
   IF(O54&lt;&gt;"",
      IF(COUNT(P54:Q54),O54*MIN(IF(P54:Q54&lt;&gt;"",P54:Q54)),""),
      ""
   )
)</f>
        <v/>
      </c>
      <c r="X54" s="150" t="str">
        <f t="shared" si="2"/>
        <v/>
      </c>
    </row>
    <row r="55" spans="1:24" ht="19" customHeight="1">
      <c r="A55" s="151">
        <v>44</v>
      </c>
      <c r="B55" s="36"/>
      <c r="C55" s="36"/>
      <c r="D55" s="36"/>
      <c r="E55" s="36"/>
      <c r="F55" s="37"/>
      <c r="G55" s="37"/>
      <c r="H55" s="94"/>
      <c r="I55" s="38"/>
      <c r="J55" s="72"/>
      <c r="K55" s="39"/>
      <c r="L55" s="40"/>
      <c r="M55" s="73" t="str">
        <f t="shared" si="0"/>
        <v/>
      </c>
      <c r="N55" s="196" t="str">
        <f>IF(ISNUMBER(M55),IFERROR(IF(VLOOKUP(I55,別記第１号様式_関係書類_就業規則等一覧!$A$13:$G$35,6,FALSE)="","",VLOOKUP(I55,別記第１号様式_関係書類_就業規則等一覧!$A$13:$G$35,6,FALSE)),""),"")</f>
        <v/>
      </c>
      <c r="O55" s="40"/>
      <c r="P55" s="73" t="str">
        <f t="shared" si="1"/>
        <v/>
      </c>
      <c r="Q55" s="197" t="str">
        <f>IF(ISNUMBER(P55),IFERROR(IF(VLOOKUP(I55,別記第１号様式_関係書類_就業規則等一覧!$A$13:$G$35,7,FALSE)="","",2*VLOOKUP(I55,別記第１号様式_関係書類_就業規則等一覧!$A$13:$G$35,7,FALSE)),""),"")</f>
        <v/>
      </c>
      <c r="R55" s="154" t="str" cm="1">
        <f t="array" ref="R55">IF(L55&lt;&gt;"",
   IF(COUNT(M55:N55),L55*MIN(IF(M55:N55&lt;&gt;"",M55:N55)),""),
   IF(O55&lt;&gt;"",
      IF(COUNT(P55:Q55),O55*MIN(IF(P55:Q55&lt;&gt;"",P55:Q55)),""),
      ""
   )
)</f>
        <v/>
      </c>
      <c r="X55" s="150" t="str">
        <f t="shared" si="2"/>
        <v/>
      </c>
    </row>
    <row r="56" spans="1:24" ht="19" customHeight="1">
      <c r="A56" s="151">
        <v>45</v>
      </c>
      <c r="B56" s="36"/>
      <c r="C56" s="36"/>
      <c r="D56" s="36"/>
      <c r="E56" s="36"/>
      <c r="F56" s="37"/>
      <c r="G56" s="37"/>
      <c r="H56" s="94"/>
      <c r="I56" s="38"/>
      <c r="J56" s="72"/>
      <c r="K56" s="39"/>
      <c r="L56" s="40"/>
      <c r="M56" s="73" t="str">
        <f t="shared" si="0"/>
        <v/>
      </c>
      <c r="N56" s="196" t="str">
        <f>IF(ISNUMBER(M56),IFERROR(IF(VLOOKUP(I56,別記第１号様式_関係書類_就業規則等一覧!$A$13:$G$35,6,FALSE)="","",VLOOKUP(I56,別記第１号様式_関係書類_就業規則等一覧!$A$13:$G$35,6,FALSE)),""),"")</f>
        <v/>
      </c>
      <c r="O56" s="40"/>
      <c r="P56" s="73" t="str">
        <f t="shared" si="1"/>
        <v/>
      </c>
      <c r="Q56" s="197" t="str">
        <f>IF(ISNUMBER(P56),IFERROR(IF(VLOOKUP(I56,別記第１号様式_関係書類_就業規則等一覧!$A$13:$G$35,7,FALSE)="","",2*VLOOKUP(I56,別記第１号様式_関係書類_就業規則等一覧!$A$13:$G$35,7,FALSE)),""),"")</f>
        <v/>
      </c>
      <c r="R56" s="154" t="str" cm="1">
        <f t="array" ref="R56">IF(L56&lt;&gt;"",
   IF(COUNT(M56:N56),L56*MIN(IF(M56:N56&lt;&gt;"",M56:N56)),""),
   IF(O56&lt;&gt;"",
      IF(COUNT(P56:Q56),O56*MIN(IF(P56:Q56&lt;&gt;"",P56:Q56)),""),
      ""
   )
)</f>
        <v/>
      </c>
      <c r="X56" s="150" t="str">
        <f t="shared" si="2"/>
        <v/>
      </c>
    </row>
    <row r="57" spans="1:24" ht="19" customHeight="1">
      <c r="A57" s="151">
        <v>46</v>
      </c>
      <c r="B57" s="36"/>
      <c r="C57" s="36"/>
      <c r="D57" s="36"/>
      <c r="E57" s="36"/>
      <c r="F57" s="37"/>
      <c r="G57" s="37"/>
      <c r="H57" s="94"/>
      <c r="I57" s="38"/>
      <c r="J57" s="72"/>
      <c r="K57" s="39"/>
      <c r="L57" s="40"/>
      <c r="M57" s="73" t="str">
        <f t="shared" si="0"/>
        <v/>
      </c>
      <c r="N57" s="196" t="str">
        <f>IF(ISNUMBER(M57),IFERROR(IF(VLOOKUP(I57,別記第１号様式_関係書類_就業規則等一覧!$A$13:$G$35,6,FALSE)="","",VLOOKUP(I57,別記第１号様式_関係書類_就業規則等一覧!$A$13:$G$35,6,FALSE)),""),"")</f>
        <v/>
      </c>
      <c r="O57" s="40"/>
      <c r="P57" s="73" t="str">
        <f t="shared" si="1"/>
        <v/>
      </c>
      <c r="Q57" s="197" t="str">
        <f>IF(ISNUMBER(P57),IFERROR(IF(VLOOKUP(I57,別記第１号様式_関係書類_就業規則等一覧!$A$13:$G$35,7,FALSE)="","",2*VLOOKUP(I57,別記第１号様式_関係書類_就業規則等一覧!$A$13:$G$35,7,FALSE)),""),"")</f>
        <v/>
      </c>
      <c r="R57" s="154" t="str" cm="1">
        <f t="array" ref="R57">IF(L57&lt;&gt;"",
   IF(COUNT(M57:N57),L57*MIN(IF(M57:N57&lt;&gt;"",M57:N57)),""),
   IF(O57&lt;&gt;"",
      IF(COUNT(P57:Q57),O57*MIN(IF(P57:Q57&lt;&gt;"",P57:Q57)),""),
      ""
   )
)</f>
        <v/>
      </c>
      <c r="X57" s="150" t="str">
        <f t="shared" si="2"/>
        <v/>
      </c>
    </row>
    <row r="58" spans="1:24" ht="19" customHeight="1">
      <c r="A58" s="151">
        <v>47</v>
      </c>
      <c r="B58" s="36"/>
      <c r="C58" s="36"/>
      <c r="D58" s="36"/>
      <c r="E58" s="36"/>
      <c r="F58" s="37"/>
      <c r="G58" s="37"/>
      <c r="H58" s="94"/>
      <c r="I58" s="38"/>
      <c r="J58" s="72"/>
      <c r="K58" s="39"/>
      <c r="L58" s="40"/>
      <c r="M58" s="73" t="str">
        <f t="shared" si="0"/>
        <v/>
      </c>
      <c r="N58" s="196" t="str">
        <f>IF(ISNUMBER(M58),IFERROR(IF(VLOOKUP(I58,別記第１号様式_関係書類_就業規則等一覧!$A$13:$G$35,6,FALSE)="","",VLOOKUP(I58,別記第１号様式_関係書類_就業規則等一覧!$A$13:$G$35,6,FALSE)),""),"")</f>
        <v/>
      </c>
      <c r="O58" s="40"/>
      <c r="P58" s="73" t="str">
        <f t="shared" si="1"/>
        <v/>
      </c>
      <c r="Q58" s="197" t="str">
        <f>IF(ISNUMBER(P58),IFERROR(IF(VLOOKUP(I58,別記第１号様式_関係書類_就業規則等一覧!$A$13:$G$35,7,FALSE)="","",2*VLOOKUP(I58,別記第１号様式_関係書類_就業規則等一覧!$A$13:$G$35,7,FALSE)),""),"")</f>
        <v/>
      </c>
      <c r="R58" s="154" t="str" cm="1">
        <f t="array" ref="R58">IF(L58&lt;&gt;"",
   IF(COUNT(M58:N58),L58*MIN(IF(M58:N58&lt;&gt;"",M58:N58)),""),
   IF(O58&lt;&gt;"",
      IF(COUNT(P58:Q58),O58*MIN(IF(P58:Q58&lt;&gt;"",P58:Q58)),""),
      ""
   )
)</f>
        <v/>
      </c>
      <c r="X58" s="150" t="str">
        <f t="shared" si="2"/>
        <v/>
      </c>
    </row>
    <row r="59" spans="1:24" ht="19" customHeight="1">
      <c r="A59" s="151">
        <v>48</v>
      </c>
      <c r="B59" s="36"/>
      <c r="C59" s="36"/>
      <c r="D59" s="36"/>
      <c r="E59" s="36"/>
      <c r="F59" s="37"/>
      <c r="G59" s="37"/>
      <c r="H59" s="94"/>
      <c r="I59" s="38"/>
      <c r="J59" s="72"/>
      <c r="K59" s="39"/>
      <c r="L59" s="40"/>
      <c r="M59" s="73" t="str">
        <f t="shared" si="0"/>
        <v/>
      </c>
      <c r="N59" s="196" t="str">
        <f>IF(ISNUMBER(M59),IFERROR(IF(VLOOKUP(I59,別記第１号様式_関係書類_就業規則等一覧!$A$13:$G$35,6,FALSE)="","",VLOOKUP(I59,別記第１号様式_関係書類_就業規則等一覧!$A$13:$G$35,6,FALSE)),""),"")</f>
        <v/>
      </c>
      <c r="O59" s="40"/>
      <c r="P59" s="73" t="str">
        <f t="shared" si="1"/>
        <v/>
      </c>
      <c r="Q59" s="197" t="str">
        <f>IF(ISNUMBER(P59),IFERROR(IF(VLOOKUP(I59,別記第１号様式_関係書類_就業規則等一覧!$A$13:$G$35,7,FALSE)="","",2*VLOOKUP(I59,別記第１号様式_関係書類_就業規則等一覧!$A$13:$G$35,7,FALSE)),""),"")</f>
        <v/>
      </c>
      <c r="R59" s="154" t="str" cm="1">
        <f t="array" ref="R59">IF(L59&lt;&gt;"",
   IF(COUNT(M59:N59),L59*MIN(IF(M59:N59&lt;&gt;"",M59:N59)),""),
   IF(O59&lt;&gt;"",
      IF(COUNT(P59:Q59),O59*MIN(IF(P59:Q59&lt;&gt;"",P59:Q59)),""),
      ""
   )
)</f>
        <v/>
      </c>
      <c r="X59" s="150" t="str">
        <f t="shared" si="2"/>
        <v/>
      </c>
    </row>
    <row r="60" spans="1:24" ht="19" customHeight="1">
      <c r="A60" s="151">
        <v>49</v>
      </c>
      <c r="B60" s="36"/>
      <c r="C60" s="36"/>
      <c r="D60" s="36"/>
      <c r="E60" s="36"/>
      <c r="F60" s="37"/>
      <c r="G60" s="37"/>
      <c r="H60" s="94"/>
      <c r="I60" s="38"/>
      <c r="J60" s="72"/>
      <c r="K60" s="39"/>
      <c r="L60" s="40"/>
      <c r="M60" s="73" t="str">
        <f t="shared" si="0"/>
        <v/>
      </c>
      <c r="N60" s="196" t="str">
        <f>IF(ISNUMBER(M60),IFERROR(IF(VLOOKUP(I60,別記第１号様式_関係書類_就業規則等一覧!$A$13:$G$35,6,FALSE)="","",VLOOKUP(I60,別記第１号様式_関係書類_就業規則等一覧!$A$13:$G$35,6,FALSE)),""),"")</f>
        <v/>
      </c>
      <c r="O60" s="40"/>
      <c r="P60" s="73" t="str">
        <f t="shared" si="1"/>
        <v/>
      </c>
      <c r="Q60" s="197" t="str">
        <f>IF(ISNUMBER(P60),IFERROR(IF(VLOOKUP(I60,別記第１号様式_関係書類_就業規則等一覧!$A$13:$G$35,7,FALSE)="","",2*VLOOKUP(I60,別記第１号様式_関係書類_就業規則等一覧!$A$13:$G$35,7,FALSE)),""),"")</f>
        <v/>
      </c>
      <c r="R60" s="154" t="str" cm="1">
        <f t="array" ref="R60">IF(L60&lt;&gt;"",
   IF(COUNT(M60:N60),L60*MIN(IF(M60:N60&lt;&gt;"",M60:N60)),""),
   IF(O60&lt;&gt;"",
      IF(COUNT(P60:Q60),O60*MIN(IF(P60:Q60&lt;&gt;"",P60:Q60)),""),
      ""
   )
)</f>
        <v/>
      </c>
      <c r="X60" s="150" t="str">
        <f t="shared" si="2"/>
        <v/>
      </c>
    </row>
    <row r="61" spans="1:24" ht="19" customHeight="1">
      <c r="A61" s="151">
        <v>50</v>
      </c>
      <c r="B61" s="36"/>
      <c r="C61" s="36"/>
      <c r="D61" s="36"/>
      <c r="E61" s="36"/>
      <c r="F61" s="37"/>
      <c r="G61" s="37"/>
      <c r="H61" s="94"/>
      <c r="I61" s="38"/>
      <c r="J61" s="72"/>
      <c r="K61" s="39"/>
      <c r="L61" s="40"/>
      <c r="M61" s="73" t="str">
        <f t="shared" si="0"/>
        <v/>
      </c>
      <c r="N61" s="196" t="str">
        <f>IF(ISNUMBER(M61),IFERROR(IF(VLOOKUP(I61,別記第１号様式_関係書類_就業規則等一覧!$A$13:$G$35,6,FALSE)="","",VLOOKUP(I61,別記第１号様式_関係書類_就業規則等一覧!$A$13:$G$35,6,FALSE)),""),"")</f>
        <v/>
      </c>
      <c r="O61" s="40"/>
      <c r="P61" s="73" t="str">
        <f t="shared" si="1"/>
        <v/>
      </c>
      <c r="Q61" s="197" t="str">
        <f>IF(ISNUMBER(P61),IFERROR(IF(VLOOKUP(I61,別記第１号様式_関係書類_就業規則等一覧!$A$13:$G$35,7,FALSE)="","",2*VLOOKUP(I61,別記第１号様式_関係書類_就業規則等一覧!$A$13:$G$35,7,FALSE)),""),"")</f>
        <v/>
      </c>
      <c r="R61" s="154" t="str" cm="1">
        <f t="array" ref="R61">IF(L61&lt;&gt;"",
   IF(COUNT(M61:N61),L61*MIN(IF(M61:N61&lt;&gt;"",M61:N61)),""),
   IF(O61&lt;&gt;"",
      IF(COUNT(P61:Q61),O61*MIN(IF(P61:Q61&lt;&gt;"",P61:Q61)),""),
      ""
   )
)</f>
        <v/>
      </c>
      <c r="X61" s="150" t="str">
        <f t="shared" si="2"/>
        <v/>
      </c>
    </row>
    <row r="62" spans="1:24" ht="19" customHeight="1">
      <c r="A62" s="151">
        <v>51</v>
      </c>
      <c r="B62" s="36"/>
      <c r="C62" s="36"/>
      <c r="D62" s="36"/>
      <c r="E62" s="36"/>
      <c r="F62" s="37"/>
      <c r="G62" s="37"/>
      <c r="H62" s="94"/>
      <c r="I62" s="38"/>
      <c r="J62" s="72"/>
      <c r="K62" s="39"/>
      <c r="L62" s="40"/>
      <c r="M62" s="73" t="str">
        <f t="shared" si="0"/>
        <v/>
      </c>
      <c r="N62" s="196" t="str">
        <f>IF(ISNUMBER(M62),IFERROR(IF(VLOOKUP(I62,別記第１号様式_関係書類_就業規則等一覧!$A$13:$G$35,6,FALSE)="","",VLOOKUP(I62,別記第１号様式_関係書類_就業規則等一覧!$A$13:$G$35,6,FALSE)),""),"")</f>
        <v/>
      </c>
      <c r="O62" s="40"/>
      <c r="P62" s="73" t="str">
        <f t="shared" si="1"/>
        <v/>
      </c>
      <c r="Q62" s="197" t="str">
        <f>IF(ISNUMBER(P62),IFERROR(IF(VLOOKUP(I62,別記第１号様式_関係書類_就業規則等一覧!$A$13:$G$35,7,FALSE)="","",2*VLOOKUP(I62,別記第１号様式_関係書類_就業規則等一覧!$A$13:$G$35,7,FALSE)),""),"")</f>
        <v/>
      </c>
      <c r="R62" s="154" t="str" cm="1">
        <f t="array" ref="R62">IF(L62&lt;&gt;"",
   IF(COUNT(M62:N62),L62*MIN(IF(M62:N62&lt;&gt;"",M62:N62)),""),
   IF(O62&lt;&gt;"",
      IF(COUNT(P62:Q62),O62*MIN(IF(P62:Q62&lt;&gt;"",P62:Q62)),""),
      ""
   )
)</f>
        <v/>
      </c>
      <c r="X62" s="150" t="str">
        <f t="shared" si="2"/>
        <v/>
      </c>
    </row>
    <row r="63" spans="1:24" ht="19" customHeight="1">
      <c r="A63" s="151">
        <v>52</v>
      </c>
      <c r="B63" s="36"/>
      <c r="C63" s="36"/>
      <c r="D63" s="36"/>
      <c r="E63" s="36"/>
      <c r="F63" s="37"/>
      <c r="G63" s="37"/>
      <c r="H63" s="94"/>
      <c r="I63" s="38"/>
      <c r="J63" s="72"/>
      <c r="K63" s="39"/>
      <c r="L63" s="40"/>
      <c r="M63" s="73" t="str">
        <f t="shared" si="0"/>
        <v/>
      </c>
      <c r="N63" s="196" t="str">
        <f>IF(ISNUMBER(M63),IFERROR(IF(VLOOKUP(I63,別記第１号様式_関係書類_就業規則等一覧!$A$13:$G$35,6,FALSE)="","",VLOOKUP(I63,別記第１号様式_関係書類_就業規則等一覧!$A$13:$G$35,6,FALSE)),""),"")</f>
        <v/>
      </c>
      <c r="O63" s="40"/>
      <c r="P63" s="73" t="str">
        <f t="shared" si="1"/>
        <v/>
      </c>
      <c r="Q63" s="197" t="str">
        <f>IF(ISNUMBER(P63),IFERROR(IF(VLOOKUP(I63,別記第１号様式_関係書類_就業規則等一覧!$A$13:$G$35,7,FALSE)="","",2*VLOOKUP(I63,別記第１号様式_関係書類_就業規則等一覧!$A$13:$G$35,7,FALSE)),""),"")</f>
        <v/>
      </c>
      <c r="R63" s="154" t="str" cm="1">
        <f t="array" ref="R63">IF(L63&lt;&gt;"",
   IF(COUNT(M63:N63),L63*MIN(IF(M63:N63&lt;&gt;"",M63:N63)),""),
   IF(O63&lt;&gt;"",
      IF(COUNT(P63:Q63),O63*MIN(IF(P63:Q63&lt;&gt;"",P63:Q63)),""),
      ""
   )
)</f>
        <v/>
      </c>
      <c r="V63" s="144"/>
      <c r="X63" s="150" t="str">
        <f t="shared" si="2"/>
        <v/>
      </c>
    </row>
    <row r="64" spans="1:24" ht="19" customHeight="1">
      <c r="A64" s="151">
        <v>53</v>
      </c>
      <c r="B64" s="36"/>
      <c r="C64" s="36"/>
      <c r="D64" s="36"/>
      <c r="E64" s="36"/>
      <c r="F64" s="37"/>
      <c r="G64" s="37"/>
      <c r="H64" s="94"/>
      <c r="I64" s="38"/>
      <c r="J64" s="72"/>
      <c r="K64" s="39"/>
      <c r="L64" s="40"/>
      <c r="M64" s="73" t="str">
        <f t="shared" si="0"/>
        <v/>
      </c>
      <c r="N64" s="196" t="str">
        <f>IF(ISNUMBER(M64),IFERROR(IF(VLOOKUP(I64,別記第１号様式_関係書類_就業規則等一覧!$A$13:$G$35,6,FALSE)="","",VLOOKUP(I64,別記第１号様式_関係書類_就業規則等一覧!$A$13:$G$35,6,FALSE)),""),"")</f>
        <v/>
      </c>
      <c r="O64" s="40"/>
      <c r="P64" s="73" t="str">
        <f t="shared" si="1"/>
        <v/>
      </c>
      <c r="Q64" s="197" t="str">
        <f>IF(ISNUMBER(P64),IFERROR(IF(VLOOKUP(I64,別記第１号様式_関係書類_就業規則等一覧!$A$13:$G$35,7,FALSE)="","",2*VLOOKUP(I64,別記第１号様式_関係書類_就業規則等一覧!$A$13:$G$35,7,FALSE)),""),"")</f>
        <v/>
      </c>
      <c r="R64" s="154" t="str" cm="1">
        <f t="array" ref="R64">IF(L64&lt;&gt;"",
   IF(COUNT(M64:N64),L64*MIN(IF(M64:N64&lt;&gt;"",M64:N64)),""),
   IF(O64&lt;&gt;"",
      IF(COUNT(P64:Q64),O64*MIN(IF(P64:Q64&lt;&gt;"",P64:Q64)),""),
      ""
   )
)</f>
        <v/>
      </c>
      <c r="X64" s="150" t="str">
        <f t="shared" si="2"/>
        <v/>
      </c>
    </row>
    <row r="65" spans="1:24" ht="19" customHeight="1">
      <c r="A65" s="151">
        <v>54</v>
      </c>
      <c r="B65" s="36"/>
      <c r="C65" s="36"/>
      <c r="D65" s="36"/>
      <c r="E65" s="36"/>
      <c r="F65" s="37"/>
      <c r="G65" s="37"/>
      <c r="H65" s="94"/>
      <c r="I65" s="38"/>
      <c r="J65" s="72"/>
      <c r="K65" s="39"/>
      <c r="L65" s="40"/>
      <c r="M65" s="73" t="str">
        <f t="shared" si="0"/>
        <v/>
      </c>
      <c r="N65" s="196" t="str">
        <f>IF(ISNUMBER(M65),IFERROR(IF(VLOOKUP(I65,別記第１号様式_関係書類_就業規則等一覧!$A$13:$G$35,6,FALSE)="","",VLOOKUP(I65,別記第１号様式_関係書類_就業規則等一覧!$A$13:$G$35,6,FALSE)),""),"")</f>
        <v/>
      </c>
      <c r="O65" s="40"/>
      <c r="P65" s="73" t="str">
        <f t="shared" si="1"/>
        <v/>
      </c>
      <c r="Q65" s="197" t="str">
        <f>IF(ISNUMBER(P65),IFERROR(IF(VLOOKUP(I65,別記第１号様式_関係書類_就業規則等一覧!$A$13:$G$35,7,FALSE)="","",2*VLOOKUP(I65,別記第１号様式_関係書類_就業規則等一覧!$A$13:$G$35,7,FALSE)),""),"")</f>
        <v/>
      </c>
      <c r="R65" s="154" t="str" cm="1">
        <f t="array" ref="R65">IF(L65&lt;&gt;"",
   IF(COUNT(M65:N65),L65*MIN(IF(M65:N65&lt;&gt;"",M65:N65)),""),
   IF(O65&lt;&gt;"",
      IF(COUNT(P65:Q65),O65*MIN(IF(P65:Q65&lt;&gt;"",P65:Q65)),""),
      ""
   )
)</f>
        <v/>
      </c>
      <c r="X65" s="150" t="str">
        <f t="shared" si="2"/>
        <v/>
      </c>
    </row>
    <row r="66" spans="1:24" ht="19" customHeight="1">
      <c r="A66" s="151">
        <v>55</v>
      </c>
      <c r="B66" s="36"/>
      <c r="C66" s="36"/>
      <c r="D66" s="36"/>
      <c r="E66" s="36"/>
      <c r="F66" s="37"/>
      <c r="G66" s="37"/>
      <c r="H66" s="94"/>
      <c r="I66" s="38"/>
      <c r="J66" s="72"/>
      <c r="K66" s="39"/>
      <c r="L66" s="40"/>
      <c r="M66" s="73" t="str">
        <f t="shared" si="0"/>
        <v/>
      </c>
      <c r="N66" s="196" t="str">
        <f>IF(ISNUMBER(M66),IFERROR(IF(VLOOKUP(I66,別記第１号様式_関係書類_就業規則等一覧!$A$13:$G$35,6,FALSE)="","",VLOOKUP(I66,別記第１号様式_関係書類_就業規則等一覧!$A$13:$G$35,6,FALSE)),""),"")</f>
        <v/>
      </c>
      <c r="O66" s="40"/>
      <c r="P66" s="73" t="str">
        <f t="shared" si="1"/>
        <v/>
      </c>
      <c r="Q66" s="197" t="str">
        <f>IF(ISNUMBER(P66),IFERROR(IF(VLOOKUP(I66,別記第１号様式_関係書類_就業規則等一覧!$A$13:$G$35,7,FALSE)="","",2*VLOOKUP(I66,別記第１号様式_関係書類_就業規則等一覧!$A$13:$G$35,7,FALSE)),""),"")</f>
        <v/>
      </c>
      <c r="R66" s="154" t="str" cm="1">
        <f t="array" ref="R66">IF(L66&lt;&gt;"",
   IF(COUNT(M66:N66),L66*MIN(IF(M66:N66&lt;&gt;"",M66:N66)),""),
   IF(O66&lt;&gt;"",
      IF(COUNT(P66:Q66),O66*MIN(IF(P66:Q66&lt;&gt;"",P66:Q66)),""),
      ""
   )
)</f>
        <v/>
      </c>
      <c r="X66" s="150" t="str">
        <f t="shared" si="2"/>
        <v/>
      </c>
    </row>
    <row r="67" spans="1:24" ht="19" customHeight="1">
      <c r="A67" s="151">
        <v>56</v>
      </c>
      <c r="B67" s="36"/>
      <c r="C67" s="36"/>
      <c r="D67" s="36"/>
      <c r="E67" s="36"/>
      <c r="F67" s="37"/>
      <c r="G67" s="37"/>
      <c r="H67" s="94"/>
      <c r="I67" s="38"/>
      <c r="J67" s="72"/>
      <c r="K67" s="39"/>
      <c r="L67" s="40"/>
      <c r="M67" s="73" t="str">
        <f t="shared" si="0"/>
        <v/>
      </c>
      <c r="N67" s="196" t="str">
        <f>IF(ISNUMBER(M67),IFERROR(IF(VLOOKUP(I67,別記第１号様式_関係書類_就業規則等一覧!$A$13:$G$35,6,FALSE)="","",VLOOKUP(I67,別記第１号様式_関係書類_就業規則等一覧!$A$13:$G$35,6,FALSE)),""),"")</f>
        <v/>
      </c>
      <c r="O67" s="40"/>
      <c r="P67" s="73" t="str">
        <f t="shared" si="1"/>
        <v/>
      </c>
      <c r="Q67" s="197" t="str">
        <f>IF(ISNUMBER(P67),IFERROR(IF(VLOOKUP(I67,別記第１号様式_関係書類_就業規則等一覧!$A$13:$G$35,7,FALSE)="","",2*VLOOKUP(I67,別記第１号様式_関係書類_就業規則等一覧!$A$13:$G$35,7,FALSE)),""),"")</f>
        <v/>
      </c>
      <c r="R67" s="154" t="str" cm="1">
        <f t="array" ref="R67">IF(L67&lt;&gt;"",
   IF(COUNT(M67:N67),L67*MIN(IF(M67:N67&lt;&gt;"",M67:N67)),""),
   IF(O67&lt;&gt;"",
      IF(COUNT(P67:Q67),O67*MIN(IF(P67:Q67&lt;&gt;"",P67:Q67)),""),
      ""
   )
)</f>
        <v/>
      </c>
      <c r="X67" s="150" t="str">
        <f t="shared" si="2"/>
        <v/>
      </c>
    </row>
    <row r="68" spans="1:24" ht="19" customHeight="1">
      <c r="A68" s="151">
        <v>57</v>
      </c>
      <c r="B68" s="36"/>
      <c r="C68" s="36"/>
      <c r="D68" s="36"/>
      <c r="E68" s="36"/>
      <c r="F68" s="37"/>
      <c r="G68" s="37"/>
      <c r="H68" s="94"/>
      <c r="I68" s="38"/>
      <c r="J68" s="72"/>
      <c r="K68" s="39"/>
      <c r="L68" s="40"/>
      <c r="M68" s="73" t="str">
        <f t="shared" si="0"/>
        <v/>
      </c>
      <c r="N68" s="196" t="str">
        <f>IF(ISNUMBER(M68),IFERROR(IF(VLOOKUP(I68,別記第１号様式_関係書類_就業規則等一覧!$A$13:$G$35,6,FALSE)="","",VLOOKUP(I68,別記第１号様式_関係書類_就業規則等一覧!$A$13:$G$35,6,FALSE)),""),"")</f>
        <v/>
      </c>
      <c r="O68" s="40"/>
      <c r="P68" s="73" t="str">
        <f t="shared" si="1"/>
        <v/>
      </c>
      <c r="Q68" s="197" t="str">
        <f>IF(ISNUMBER(P68),IFERROR(IF(VLOOKUP(I68,別記第１号様式_関係書類_就業規則等一覧!$A$13:$G$35,7,FALSE)="","",2*VLOOKUP(I68,別記第１号様式_関係書類_就業規則等一覧!$A$13:$G$35,7,FALSE)),""),"")</f>
        <v/>
      </c>
      <c r="R68" s="154" t="str" cm="1">
        <f t="array" ref="R68">IF(L68&lt;&gt;"",
   IF(COUNT(M68:N68),L68*MIN(IF(M68:N68&lt;&gt;"",M68:N68)),""),
   IF(O68&lt;&gt;"",
      IF(COUNT(P68:Q68),O68*MIN(IF(P68:Q68&lt;&gt;"",P68:Q68)),""),
      ""
   )
)</f>
        <v/>
      </c>
      <c r="X68" s="150" t="str">
        <f t="shared" si="2"/>
        <v/>
      </c>
    </row>
    <row r="69" spans="1:24" ht="19" customHeight="1">
      <c r="A69" s="151">
        <v>58</v>
      </c>
      <c r="B69" s="36"/>
      <c r="C69" s="36"/>
      <c r="D69" s="36"/>
      <c r="E69" s="36"/>
      <c r="F69" s="37"/>
      <c r="G69" s="37"/>
      <c r="H69" s="94"/>
      <c r="I69" s="38"/>
      <c r="J69" s="72"/>
      <c r="K69" s="39"/>
      <c r="L69" s="40"/>
      <c r="M69" s="73" t="str">
        <f t="shared" si="0"/>
        <v/>
      </c>
      <c r="N69" s="196" t="str">
        <f>IF(ISNUMBER(M69),IFERROR(IF(VLOOKUP(I69,別記第１号様式_関係書類_就業規則等一覧!$A$13:$G$35,6,FALSE)="","",VLOOKUP(I69,別記第１号様式_関係書類_就業規則等一覧!$A$13:$G$35,6,FALSE)),""),"")</f>
        <v/>
      </c>
      <c r="O69" s="40"/>
      <c r="P69" s="73" t="str">
        <f t="shared" si="1"/>
        <v/>
      </c>
      <c r="Q69" s="197" t="str">
        <f>IF(ISNUMBER(P69),IFERROR(IF(VLOOKUP(I69,別記第１号様式_関係書類_就業規則等一覧!$A$13:$G$35,7,FALSE)="","",2*VLOOKUP(I69,別記第１号様式_関係書類_就業規則等一覧!$A$13:$G$35,7,FALSE)),""),"")</f>
        <v/>
      </c>
      <c r="R69" s="154" t="str" cm="1">
        <f t="array" ref="R69">IF(L69&lt;&gt;"",
   IF(COUNT(M69:N69),L69*MIN(IF(M69:N69&lt;&gt;"",M69:N69)),""),
   IF(O69&lt;&gt;"",
      IF(COUNT(P69:Q69),O69*MIN(IF(P69:Q69&lt;&gt;"",P69:Q69)),""),
      ""
   )
)</f>
        <v/>
      </c>
      <c r="X69" s="150" t="str">
        <f t="shared" si="2"/>
        <v/>
      </c>
    </row>
    <row r="70" spans="1:24" ht="19" customHeight="1">
      <c r="A70" s="151">
        <v>59</v>
      </c>
      <c r="B70" s="36"/>
      <c r="C70" s="36"/>
      <c r="D70" s="36"/>
      <c r="E70" s="36"/>
      <c r="F70" s="37"/>
      <c r="G70" s="37"/>
      <c r="H70" s="94"/>
      <c r="I70" s="38"/>
      <c r="J70" s="72"/>
      <c r="K70" s="39"/>
      <c r="L70" s="40"/>
      <c r="M70" s="73" t="str">
        <f t="shared" si="0"/>
        <v/>
      </c>
      <c r="N70" s="196" t="str">
        <f>IF(ISNUMBER(M70),IFERROR(IF(VLOOKUP(I70,別記第１号様式_関係書類_就業規則等一覧!$A$13:$G$35,6,FALSE)="","",VLOOKUP(I70,別記第１号様式_関係書類_就業規則等一覧!$A$13:$G$35,6,FALSE)),""),"")</f>
        <v/>
      </c>
      <c r="O70" s="40"/>
      <c r="P70" s="73" t="str">
        <f t="shared" si="1"/>
        <v/>
      </c>
      <c r="Q70" s="197" t="str">
        <f>IF(ISNUMBER(P70),IFERROR(IF(VLOOKUP(I70,別記第１号様式_関係書類_就業規則等一覧!$A$13:$G$35,7,FALSE)="","",2*VLOOKUP(I70,別記第１号様式_関係書類_就業規則等一覧!$A$13:$G$35,7,FALSE)),""),"")</f>
        <v/>
      </c>
      <c r="R70" s="154" t="str" cm="1">
        <f t="array" ref="R70">IF(L70&lt;&gt;"",
   IF(COUNT(M70:N70),L70*MIN(IF(M70:N70&lt;&gt;"",M70:N70)),""),
   IF(O70&lt;&gt;"",
      IF(COUNT(P70:Q70),O70*MIN(IF(P70:Q70&lt;&gt;"",P70:Q70)),""),
      ""
   )
)</f>
        <v/>
      </c>
      <c r="X70" s="150" t="str">
        <f t="shared" si="2"/>
        <v/>
      </c>
    </row>
    <row r="71" spans="1:24" ht="19" customHeight="1">
      <c r="A71" s="151">
        <v>60</v>
      </c>
      <c r="B71" s="36"/>
      <c r="C71" s="36"/>
      <c r="D71" s="36"/>
      <c r="E71" s="36"/>
      <c r="F71" s="37"/>
      <c r="G71" s="37"/>
      <c r="H71" s="94"/>
      <c r="I71" s="38"/>
      <c r="J71" s="72"/>
      <c r="K71" s="39"/>
      <c r="L71" s="40"/>
      <c r="M71" s="73" t="str">
        <f t="shared" si="0"/>
        <v/>
      </c>
      <c r="N71" s="196" t="str">
        <f>IF(ISNUMBER(M71),IFERROR(IF(VLOOKUP(I71,別記第１号様式_関係書類_就業規則等一覧!$A$13:$G$35,6,FALSE)="","",VLOOKUP(I71,別記第１号様式_関係書類_就業規則等一覧!$A$13:$G$35,6,FALSE)),""),"")</f>
        <v/>
      </c>
      <c r="O71" s="40"/>
      <c r="P71" s="73" t="str">
        <f t="shared" si="1"/>
        <v/>
      </c>
      <c r="Q71" s="197" t="str">
        <f>IF(ISNUMBER(P71),IFERROR(IF(VLOOKUP(I71,別記第１号様式_関係書類_就業規則等一覧!$A$13:$G$35,7,FALSE)="","",2*VLOOKUP(I71,別記第１号様式_関係書類_就業規則等一覧!$A$13:$G$35,7,FALSE)),""),"")</f>
        <v/>
      </c>
      <c r="R71" s="154" t="str" cm="1">
        <f t="array" ref="R71">IF(L71&lt;&gt;"",
   IF(COUNT(M71:N71),L71*MIN(IF(M71:N71&lt;&gt;"",M71:N71)),""),
   IF(O71&lt;&gt;"",
      IF(COUNT(P71:Q71),O71*MIN(IF(P71:Q71&lt;&gt;"",P71:Q71)),""),
      ""
   )
)</f>
        <v/>
      </c>
      <c r="X71" s="150" t="str">
        <f t="shared" si="2"/>
        <v/>
      </c>
    </row>
    <row r="72" spans="1:24" ht="19" customHeight="1">
      <c r="A72" s="151">
        <v>61</v>
      </c>
      <c r="B72" s="36"/>
      <c r="C72" s="36"/>
      <c r="D72" s="36"/>
      <c r="E72" s="36"/>
      <c r="F72" s="37"/>
      <c r="G72" s="37"/>
      <c r="H72" s="94"/>
      <c r="I72" s="38"/>
      <c r="J72" s="72"/>
      <c r="K72" s="39"/>
      <c r="L72" s="40"/>
      <c r="M72" s="73" t="str">
        <f t="shared" si="0"/>
        <v/>
      </c>
      <c r="N72" s="196" t="str">
        <f>IF(ISNUMBER(M72),IFERROR(IF(VLOOKUP(I72,別記第１号様式_関係書類_就業規則等一覧!$A$13:$G$35,6,FALSE)="","",VLOOKUP(I72,別記第１号様式_関係書類_就業規則等一覧!$A$13:$G$35,6,FALSE)),""),"")</f>
        <v/>
      </c>
      <c r="O72" s="40"/>
      <c r="P72" s="73" t="str">
        <f t="shared" si="1"/>
        <v/>
      </c>
      <c r="Q72" s="197" t="str">
        <f>IF(ISNUMBER(P72),IFERROR(IF(VLOOKUP(I72,別記第１号様式_関係書類_就業規則等一覧!$A$13:$G$35,7,FALSE)="","",2*VLOOKUP(I72,別記第１号様式_関係書類_就業規則等一覧!$A$13:$G$35,7,FALSE)),""),"")</f>
        <v/>
      </c>
      <c r="R72" s="154" t="str" cm="1">
        <f t="array" ref="R72">IF(L72&lt;&gt;"",
   IF(COUNT(M72:N72),L72*MIN(IF(M72:N72&lt;&gt;"",M72:N72)),""),
   IF(O72&lt;&gt;"",
      IF(COUNT(P72:Q72),O72*MIN(IF(P72:Q72&lt;&gt;"",P72:Q72)),""),
      ""
   )
)</f>
        <v/>
      </c>
      <c r="X72" s="150" t="str">
        <f t="shared" si="2"/>
        <v/>
      </c>
    </row>
    <row r="73" spans="1:24" ht="19" customHeight="1">
      <c r="A73" s="151">
        <v>62</v>
      </c>
      <c r="B73" s="36"/>
      <c r="C73" s="36"/>
      <c r="D73" s="36"/>
      <c r="E73" s="36"/>
      <c r="F73" s="37"/>
      <c r="G73" s="37"/>
      <c r="H73" s="94"/>
      <c r="I73" s="38"/>
      <c r="J73" s="72"/>
      <c r="K73" s="39"/>
      <c r="L73" s="40"/>
      <c r="M73" s="73" t="str">
        <f t="shared" si="0"/>
        <v/>
      </c>
      <c r="N73" s="196" t="str">
        <f>IF(ISNUMBER(M73),IFERROR(IF(VLOOKUP(I73,別記第１号様式_関係書類_就業規則等一覧!$A$13:$G$35,6,FALSE)="","",VLOOKUP(I73,別記第１号様式_関係書類_就業規則等一覧!$A$13:$G$35,6,FALSE)),""),"")</f>
        <v/>
      </c>
      <c r="O73" s="40"/>
      <c r="P73" s="73" t="str">
        <f t="shared" si="1"/>
        <v/>
      </c>
      <c r="Q73" s="197" t="str">
        <f>IF(ISNUMBER(P73),IFERROR(IF(VLOOKUP(I73,別記第１号様式_関係書類_就業規則等一覧!$A$13:$G$35,7,FALSE)="","",2*VLOOKUP(I73,別記第１号様式_関係書類_就業規則等一覧!$A$13:$G$35,7,FALSE)),""),"")</f>
        <v/>
      </c>
      <c r="R73" s="154" t="str" cm="1">
        <f t="array" ref="R73">IF(L73&lt;&gt;"",
   IF(COUNT(M73:N73),L73*MIN(IF(M73:N73&lt;&gt;"",M73:N73)),""),
   IF(O73&lt;&gt;"",
      IF(COUNT(P73:Q73),O73*MIN(IF(P73:Q73&lt;&gt;"",P73:Q73)),""),
      ""
   )
)</f>
        <v/>
      </c>
      <c r="X73" s="150" t="str">
        <f t="shared" si="2"/>
        <v/>
      </c>
    </row>
    <row r="74" spans="1:24" ht="19" customHeight="1">
      <c r="A74" s="151">
        <v>63</v>
      </c>
      <c r="B74" s="36"/>
      <c r="C74" s="36"/>
      <c r="D74" s="36"/>
      <c r="E74" s="36"/>
      <c r="F74" s="37"/>
      <c r="G74" s="37"/>
      <c r="H74" s="94"/>
      <c r="I74" s="38"/>
      <c r="J74" s="72"/>
      <c r="K74" s="39"/>
      <c r="L74" s="40"/>
      <c r="M74" s="73" t="str">
        <f t="shared" si="0"/>
        <v/>
      </c>
      <c r="N74" s="196" t="str">
        <f>IF(ISNUMBER(M74),IFERROR(IF(VLOOKUP(I74,別記第１号様式_関係書類_就業規則等一覧!$A$13:$G$35,6,FALSE)="","",VLOOKUP(I74,別記第１号様式_関係書類_就業規則等一覧!$A$13:$G$35,6,FALSE)),""),"")</f>
        <v/>
      </c>
      <c r="O74" s="40"/>
      <c r="P74" s="73" t="str">
        <f t="shared" si="1"/>
        <v/>
      </c>
      <c r="Q74" s="197" t="str">
        <f>IF(ISNUMBER(P74),IFERROR(IF(VLOOKUP(I74,別記第１号様式_関係書類_就業規則等一覧!$A$13:$G$35,7,FALSE)="","",2*VLOOKUP(I74,別記第１号様式_関係書類_就業規則等一覧!$A$13:$G$35,7,FALSE)),""),"")</f>
        <v/>
      </c>
      <c r="R74" s="154" t="str" cm="1">
        <f t="array" ref="R74">IF(L74&lt;&gt;"",
   IF(COUNT(M74:N74),L74*MIN(IF(M74:N74&lt;&gt;"",M74:N74)),""),
   IF(O74&lt;&gt;"",
      IF(COUNT(P74:Q74),O74*MIN(IF(P74:Q74&lt;&gt;"",P74:Q74)),""),
      ""
   )
)</f>
        <v/>
      </c>
      <c r="X74" s="150" t="str">
        <f t="shared" si="2"/>
        <v/>
      </c>
    </row>
    <row r="75" spans="1:24" ht="19" customHeight="1">
      <c r="A75" s="151">
        <v>64</v>
      </c>
      <c r="B75" s="36"/>
      <c r="C75" s="36"/>
      <c r="D75" s="36"/>
      <c r="E75" s="36"/>
      <c r="F75" s="37"/>
      <c r="G75" s="37"/>
      <c r="H75" s="94"/>
      <c r="I75" s="38"/>
      <c r="J75" s="72"/>
      <c r="K75" s="39"/>
      <c r="L75" s="40"/>
      <c r="M75" s="73" t="str">
        <f t="shared" si="0"/>
        <v/>
      </c>
      <c r="N75" s="196" t="str">
        <f>IF(ISNUMBER(M75),IFERROR(IF(VLOOKUP(I75,別記第１号様式_関係書類_就業規則等一覧!$A$13:$G$35,6,FALSE)="","",VLOOKUP(I75,別記第１号様式_関係書類_就業規則等一覧!$A$13:$G$35,6,FALSE)),""),"")</f>
        <v/>
      </c>
      <c r="O75" s="40"/>
      <c r="P75" s="73" t="str">
        <f t="shared" si="1"/>
        <v/>
      </c>
      <c r="Q75" s="197" t="str">
        <f>IF(ISNUMBER(P75),IFERROR(IF(VLOOKUP(I75,別記第１号様式_関係書類_就業規則等一覧!$A$13:$G$35,7,FALSE)="","",2*VLOOKUP(I75,別記第１号様式_関係書類_就業規則等一覧!$A$13:$G$35,7,FALSE)),""),"")</f>
        <v/>
      </c>
      <c r="R75" s="154" t="str" cm="1">
        <f t="array" ref="R75">IF(L75&lt;&gt;"",
   IF(COUNT(M75:N75),L75*MIN(IF(M75:N75&lt;&gt;"",M75:N75)),""),
   IF(O75&lt;&gt;"",
      IF(COUNT(P75:Q75),O75*MIN(IF(P75:Q75&lt;&gt;"",P75:Q75)),""),
      ""
   )
)</f>
        <v/>
      </c>
      <c r="X75" s="150" t="str">
        <f t="shared" si="2"/>
        <v/>
      </c>
    </row>
    <row r="76" spans="1:24" ht="19" customHeight="1">
      <c r="A76" s="151">
        <v>65</v>
      </c>
      <c r="B76" s="36"/>
      <c r="C76" s="36"/>
      <c r="D76" s="36"/>
      <c r="E76" s="36"/>
      <c r="F76" s="37"/>
      <c r="G76" s="37"/>
      <c r="H76" s="94"/>
      <c r="I76" s="38"/>
      <c r="J76" s="72"/>
      <c r="K76" s="39"/>
      <c r="L76" s="40"/>
      <c r="M76" s="73" t="str">
        <f t="shared" si="0"/>
        <v/>
      </c>
      <c r="N76" s="196" t="str">
        <f>IF(ISNUMBER(M76),IFERROR(IF(VLOOKUP(I76,別記第１号様式_関係書類_就業規則等一覧!$A$13:$G$35,6,FALSE)="","",VLOOKUP(I76,別記第１号様式_関係書類_就業規則等一覧!$A$13:$G$35,6,FALSE)),""),"")</f>
        <v/>
      </c>
      <c r="O76" s="40"/>
      <c r="P76" s="73" t="str">
        <f t="shared" si="1"/>
        <v/>
      </c>
      <c r="Q76" s="197" t="str">
        <f>IF(ISNUMBER(P76),IFERROR(IF(VLOOKUP(I76,別記第１号様式_関係書類_就業規則等一覧!$A$13:$G$35,7,FALSE)="","",2*VLOOKUP(I76,別記第１号様式_関係書類_就業規則等一覧!$A$13:$G$35,7,FALSE)),""),"")</f>
        <v/>
      </c>
      <c r="R76" s="154" t="str" cm="1">
        <f t="array" ref="R76">IF(L76&lt;&gt;"",
   IF(COUNT(M76:N76),L76*MIN(IF(M76:N76&lt;&gt;"",M76:N76)),""),
   IF(O76&lt;&gt;"",
      IF(COUNT(P76:Q76),O76*MIN(IF(P76:Q76&lt;&gt;"",P76:Q76)),""),
      ""
   )
)</f>
        <v/>
      </c>
      <c r="V76" s="144"/>
      <c r="X76" s="150" t="str">
        <f t="shared" si="2"/>
        <v/>
      </c>
    </row>
    <row r="77" spans="1:24" ht="19" customHeight="1">
      <c r="A77" s="151">
        <v>66</v>
      </c>
      <c r="B77" s="36"/>
      <c r="C77" s="36"/>
      <c r="D77" s="36"/>
      <c r="E77" s="36"/>
      <c r="F77" s="37"/>
      <c r="G77" s="37"/>
      <c r="H77" s="94"/>
      <c r="I77" s="38"/>
      <c r="J77" s="72"/>
      <c r="K77" s="39"/>
      <c r="L77" s="40"/>
      <c r="M77" s="73" t="str">
        <f t="shared" ref="M77:M111" si="3">IF(J77="〇",IF(ISNUMBER(MATCH(K77,$U$12:$U$15,0)),10000,""),IF(COUNTIF($U$12:$U$13,K77),10000,""))</f>
        <v/>
      </c>
      <c r="N77" s="196" t="str">
        <f>IF(ISNUMBER(M77),IFERROR(IF(VLOOKUP(I77,別記第１号様式_関係書類_就業規則等一覧!$A$13:$G$35,6,FALSE)="","",VLOOKUP(I77,別記第１号様式_関係書類_就業規則等一覧!$A$13:$G$35,6,FALSE)),""),"")</f>
        <v/>
      </c>
      <c r="O77" s="40"/>
      <c r="P77" s="73" t="str">
        <f t="shared" ref="P77:P111" si="4">IF(J77&lt;&gt;"〇",IF(OR(K77=$U$14,K77=$U$15),20000,""),"")</f>
        <v/>
      </c>
      <c r="Q77" s="197" t="str">
        <f>IF(ISNUMBER(P77),IFERROR(IF(VLOOKUP(I77,別記第１号様式_関係書類_就業規則等一覧!$A$13:$G$35,7,FALSE)="","",2*VLOOKUP(I77,別記第１号様式_関係書類_就業規則等一覧!$A$13:$G$35,7,FALSE)),""),"")</f>
        <v/>
      </c>
      <c r="R77" s="154" t="str" cm="1">
        <f t="array" ref="R77">IF(L77&lt;&gt;"",
   IF(COUNT(M77:N77),L77*MIN(IF(M77:N77&lt;&gt;"",M77:N77)),""),
   IF(O77&lt;&gt;"",
      IF(COUNT(P77:Q77),O77*MIN(IF(P77:Q77&lt;&gt;"",P77:Q77)),""),
      ""
   )
)</f>
        <v/>
      </c>
      <c r="X77" s="150" t="str">
        <f t="shared" ref="X77:X112" si="5">F77&amp;G77&amp;H77</f>
        <v/>
      </c>
    </row>
    <row r="78" spans="1:24" ht="19" customHeight="1">
      <c r="A78" s="151">
        <v>67</v>
      </c>
      <c r="B78" s="36"/>
      <c r="C78" s="36"/>
      <c r="D78" s="36"/>
      <c r="E78" s="36"/>
      <c r="F78" s="37"/>
      <c r="G78" s="37"/>
      <c r="H78" s="94"/>
      <c r="I78" s="38"/>
      <c r="J78" s="72"/>
      <c r="K78" s="39"/>
      <c r="L78" s="40"/>
      <c r="M78" s="73" t="str">
        <f t="shared" si="3"/>
        <v/>
      </c>
      <c r="N78" s="196" t="str">
        <f>IF(ISNUMBER(M78),IFERROR(IF(VLOOKUP(I78,別記第１号様式_関係書類_就業規則等一覧!$A$13:$G$35,6,FALSE)="","",VLOOKUP(I78,別記第１号様式_関係書類_就業規則等一覧!$A$13:$G$35,6,FALSE)),""),"")</f>
        <v/>
      </c>
      <c r="O78" s="40"/>
      <c r="P78" s="73" t="str">
        <f t="shared" si="4"/>
        <v/>
      </c>
      <c r="Q78" s="197" t="str">
        <f>IF(ISNUMBER(P78),IFERROR(IF(VLOOKUP(I78,別記第１号様式_関係書類_就業規則等一覧!$A$13:$G$35,7,FALSE)="","",2*VLOOKUP(I78,別記第１号様式_関係書類_就業規則等一覧!$A$13:$G$35,7,FALSE)),""),"")</f>
        <v/>
      </c>
      <c r="R78" s="154" t="str" cm="1">
        <f t="array" ref="R78">IF(L78&lt;&gt;"",
   IF(COUNT(M78:N78),L78*MIN(IF(M78:N78&lt;&gt;"",M78:N78)),""),
   IF(O78&lt;&gt;"",
      IF(COUNT(P78:Q78),O78*MIN(IF(P78:Q78&lt;&gt;"",P78:Q78)),""),
      ""
   )
)</f>
        <v/>
      </c>
      <c r="X78" s="150" t="str">
        <f t="shared" si="5"/>
        <v/>
      </c>
    </row>
    <row r="79" spans="1:24" ht="19" customHeight="1">
      <c r="A79" s="151">
        <v>68</v>
      </c>
      <c r="B79" s="36"/>
      <c r="C79" s="36"/>
      <c r="D79" s="36"/>
      <c r="E79" s="36"/>
      <c r="F79" s="37"/>
      <c r="G79" s="37"/>
      <c r="H79" s="94"/>
      <c r="I79" s="38"/>
      <c r="J79" s="72"/>
      <c r="K79" s="39"/>
      <c r="L79" s="40"/>
      <c r="M79" s="73" t="str">
        <f t="shared" si="3"/>
        <v/>
      </c>
      <c r="N79" s="196" t="str">
        <f>IF(ISNUMBER(M79),IFERROR(IF(VLOOKUP(I79,別記第１号様式_関係書類_就業規則等一覧!$A$13:$G$35,6,FALSE)="","",VLOOKUP(I79,別記第１号様式_関係書類_就業規則等一覧!$A$13:$G$35,6,FALSE)),""),"")</f>
        <v/>
      </c>
      <c r="O79" s="40"/>
      <c r="P79" s="73" t="str">
        <f t="shared" si="4"/>
        <v/>
      </c>
      <c r="Q79" s="197" t="str">
        <f>IF(ISNUMBER(P79),IFERROR(IF(VLOOKUP(I79,別記第１号様式_関係書類_就業規則等一覧!$A$13:$G$35,7,FALSE)="","",2*VLOOKUP(I79,別記第１号様式_関係書類_就業規則等一覧!$A$13:$G$35,7,FALSE)),""),"")</f>
        <v/>
      </c>
      <c r="R79" s="154" t="str" cm="1">
        <f t="array" ref="R79">IF(L79&lt;&gt;"",
   IF(COUNT(M79:N79),L79*MIN(IF(M79:N79&lt;&gt;"",M79:N79)),""),
   IF(O79&lt;&gt;"",
      IF(COUNT(P79:Q79),O79*MIN(IF(P79:Q79&lt;&gt;"",P79:Q79)),""),
      ""
   )
)</f>
        <v/>
      </c>
      <c r="X79" s="150" t="str">
        <f t="shared" si="5"/>
        <v/>
      </c>
    </row>
    <row r="80" spans="1:24" ht="19" customHeight="1">
      <c r="A80" s="151">
        <v>69</v>
      </c>
      <c r="B80" s="36"/>
      <c r="C80" s="36"/>
      <c r="D80" s="36"/>
      <c r="E80" s="36"/>
      <c r="F80" s="37"/>
      <c r="G80" s="37"/>
      <c r="H80" s="94"/>
      <c r="I80" s="38"/>
      <c r="J80" s="72"/>
      <c r="K80" s="39"/>
      <c r="L80" s="40"/>
      <c r="M80" s="73" t="str">
        <f t="shared" si="3"/>
        <v/>
      </c>
      <c r="N80" s="196" t="str">
        <f>IF(ISNUMBER(M80),IFERROR(IF(VLOOKUP(I80,別記第１号様式_関係書類_就業規則等一覧!$A$13:$G$35,6,FALSE)="","",VLOOKUP(I80,別記第１号様式_関係書類_就業規則等一覧!$A$13:$G$35,6,FALSE)),""),"")</f>
        <v/>
      </c>
      <c r="O80" s="40"/>
      <c r="P80" s="73" t="str">
        <f t="shared" si="4"/>
        <v/>
      </c>
      <c r="Q80" s="197" t="str">
        <f>IF(ISNUMBER(P80),IFERROR(IF(VLOOKUP(I80,別記第１号様式_関係書類_就業規則等一覧!$A$13:$G$35,7,FALSE)="","",2*VLOOKUP(I80,別記第１号様式_関係書類_就業規則等一覧!$A$13:$G$35,7,FALSE)),""),"")</f>
        <v/>
      </c>
      <c r="R80" s="154" t="str" cm="1">
        <f t="array" ref="R80">IF(L80&lt;&gt;"",
   IF(COUNT(M80:N80),L80*MIN(IF(M80:N80&lt;&gt;"",M80:N80)),""),
   IF(O80&lt;&gt;"",
      IF(COUNT(P80:Q80),O80*MIN(IF(P80:Q80&lt;&gt;"",P80:Q80)),""),
      ""
   )
)</f>
        <v/>
      </c>
      <c r="X80" s="150" t="str">
        <f t="shared" si="5"/>
        <v/>
      </c>
    </row>
    <row r="81" spans="1:24" ht="19" customHeight="1">
      <c r="A81" s="151">
        <v>70</v>
      </c>
      <c r="B81" s="36"/>
      <c r="C81" s="36"/>
      <c r="D81" s="36"/>
      <c r="E81" s="36"/>
      <c r="F81" s="37"/>
      <c r="G81" s="37"/>
      <c r="H81" s="94"/>
      <c r="I81" s="38"/>
      <c r="J81" s="72"/>
      <c r="K81" s="39"/>
      <c r="L81" s="40"/>
      <c r="M81" s="73" t="str">
        <f t="shared" si="3"/>
        <v/>
      </c>
      <c r="N81" s="196" t="str">
        <f>IF(ISNUMBER(M81),IFERROR(IF(VLOOKUP(I81,別記第１号様式_関係書類_就業規則等一覧!$A$13:$G$35,6,FALSE)="","",VLOOKUP(I81,別記第１号様式_関係書類_就業規則等一覧!$A$13:$G$35,6,FALSE)),""),"")</f>
        <v/>
      </c>
      <c r="O81" s="40"/>
      <c r="P81" s="73" t="str">
        <f t="shared" si="4"/>
        <v/>
      </c>
      <c r="Q81" s="197" t="str">
        <f>IF(ISNUMBER(P81),IFERROR(IF(VLOOKUP(I81,別記第１号様式_関係書類_就業規則等一覧!$A$13:$G$35,7,FALSE)="","",2*VLOOKUP(I81,別記第１号様式_関係書類_就業規則等一覧!$A$13:$G$35,7,FALSE)),""),"")</f>
        <v/>
      </c>
      <c r="R81" s="154" t="str" cm="1">
        <f t="array" ref="R81">IF(L81&lt;&gt;"",
   IF(COUNT(M81:N81),L81*MIN(IF(M81:N81&lt;&gt;"",M81:N81)),""),
   IF(O81&lt;&gt;"",
      IF(COUNT(P81:Q81),O81*MIN(IF(P81:Q81&lt;&gt;"",P81:Q81)),""),
      ""
   )
)</f>
        <v/>
      </c>
      <c r="X81" s="150" t="str">
        <f t="shared" si="5"/>
        <v/>
      </c>
    </row>
    <row r="82" spans="1:24" ht="19" customHeight="1">
      <c r="A82" s="151">
        <v>71</v>
      </c>
      <c r="B82" s="36"/>
      <c r="C82" s="36"/>
      <c r="D82" s="36"/>
      <c r="E82" s="36"/>
      <c r="F82" s="37"/>
      <c r="G82" s="37"/>
      <c r="H82" s="94"/>
      <c r="I82" s="38"/>
      <c r="J82" s="72"/>
      <c r="K82" s="39"/>
      <c r="L82" s="40"/>
      <c r="M82" s="73" t="str">
        <f t="shared" si="3"/>
        <v/>
      </c>
      <c r="N82" s="196" t="str">
        <f>IF(ISNUMBER(M82),IFERROR(IF(VLOOKUP(I82,別記第１号様式_関係書類_就業規則等一覧!$A$13:$G$35,6,FALSE)="","",VLOOKUP(I82,別記第１号様式_関係書類_就業規則等一覧!$A$13:$G$35,6,FALSE)),""),"")</f>
        <v/>
      </c>
      <c r="O82" s="40"/>
      <c r="P82" s="73" t="str">
        <f t="shared" si="4"/>
        <v/>
      </c>
      <c r="Q82" s="197" t="str">
        <f>IF(ISNUMBER(P82),IFERROR(IF(VLOOKUP(I82,別記第１号様式_関係書類_就業規則等一覧!$A$13:$G$35,7,FALSE)="","",2*VLOOKUP(I82,別記第１号様式_関係書類_就業規則等一覧!$A$13:$G$35,7,FALSE)),""),"")</f>
        <v/>
      </c>
      <c r="R82" s="154" t="str" cm="1">
        <f t="array" ref="R82">IF(L82&lt;&gt;"",
   IF(COUNT(M82:N82),L82*MIN(IF(M82:N82&lt;&gt;"",M82:N82)),""),
   IF(O82&lt;&gt;"",
      IF(COUNT(P82:Q82),O82*MIN(IF(P82:Q82&lt;&gt;"",P82:Q82)),""),
      ""
   )
)</f>
        <v/>
      </c>
      <c r="X82" s="150" t="str">
        <f t="shared" si="5"/>
        <v/>
      </c>
    </row>
    <row r="83" spans="1:24" ht="19" customHeight="1">
      <c r="A83" s="151">
        <v>72</v>
      </c>
      <c r="B83" s="36"/>
      <c r="C83" s="36"/>
      <c r="D83" s="36"/>
      <c r="E83" s="36"/>
      <c r="F83" s="37"/>
      <c r="G83" s="37"/>
      <c r="H83" s="94"/>
      <c r="I83" s="38"/>
      <c r="J83" s="72"/>
      <c r="K83" s="39"/>
      <c r="L83" s="40"/>
      <c r="M83" s="73" t="str">
        <f t="shared" si="3"/>
        <v/>
      </c>
      <c r="N83" s="196" t="str">
        <f>IF(ISNUMBER(M83),IFERROR(IF(VLOOKUP(I83,別記第１号様式_関係書類_就業規則等一覧!$A$13:$G$35,6,FALSE)="","",VLOOKUP(I83,別記第１号様式_関係書類_就業規則等一覧!$A$13:$G$35,6,FALSE)),""),"")</f>
        <v/>
      </c>
      <c r="O83" s="40"/>
      <c r="P83" s="73" t="str">
        <f t="shared" si="4"/>
        <v/>
      </c>
      <c r="Q83" s="197" t="str">
        <f>IF(ISNUMBER(P83),IFERROR(IF(VLOOKUP(I83,別記第１号様式_関係書類_就業規則等一覧!$A$13:$G$35,7,FALSE)="","",2*VLOOKUP(I83,別記第１号様式_関係書類_就業規則等一覧!$A$13:$G$35,7,FALSE)),""),"")</f>
        <v/>
      </c>
      <c r="R83" s="154" t="str" cm="1">
        <f t="array" ref="R83">IF(L83&lt;&gt;"",
   IF(COUNT(M83:N83),L83*MIN(IF(M83:N83&lt;&gt;"",M83:N83)),""),
   IF(O83&lt;&gt;"",
      IF(COUNT(P83:Q83),O83*MIN(IF(P83:Q83&lt;&gt;"",P83:Q83)),""),
      ""
   )
)</f>
        <v/>
      </c>
      <c r="X83" s="150" t="str">
        <f t="shared" si="5"/>
        <v/>
      </c>
    </row>
    <row r="84" spans="1:24" ht="19" customHeight="1">
      <c r="A84" s="151">
        <v>73</v>
      </c>
      <c r="B84" s="36"/>
      <c r="C84" s="36"/>
      <c r="D84" s="36"/>
      <c r="E84" s="36"/>
      <c r="F84" s="37"/>
      <c r="G84" s="37"/>
      <c r="H84" s="94"/>
      <c r="I84" s="38"/>
      <c r="J84" s="72"/>
      <c r="K84" s="39"/>
      <c r="L84" s="40"/>
      <c r="M84" s="73" t="str">
        <f t="shared" si="3"/>
        <v/>
      </c>
      <c r="N84" s="196" t="str">
        <f>IF(ISNUMBER(M84),IFERROR(IF(VLOOKUP(I84,別記第１号様式_関係書類_就業規則等一覧!$A$13:$G$35,6,FALSE)="","",VLOOKUP(I84,別記第１号様式_関係書類_就業規則等一覧!$A$13:$G$35,6,FALSE)),""),"")</f>
        <v/>
      </c>
      <c r="O84" s="40"/>
      <c r="P84" s="73" t="str">
        <f t="shared" si="4"/>
        <v/>
      </c>
      <c r="Q84" s="197" t="str">
        <f>IF(ISNUMBER(P84),IFERROR(IF(VLOOKUP(I84,別記第１号様式_関係書類_就業規則等一覧!$A$13:$G$35,7,FALSE)="","",2*VLOOKUP(I84,別記第１号様式_関係書類_就業規則等一覧!$A$13:$G$35,7,FALSE)),""),"")</f>
        <v/>
      </c>
      <c r="R84" s="154" t="str" cm="1">
        <f t="array" ref="R84">IF(L84&lt;&gt;"",
   IF(COUNT(M84:N84),L84*MIN(IF(M84:N84&lt;&gt;"",M84:N84)),""),
   IF(O84&lt;&gt;"",
      IF(COUNT(P84:Q84),O84*MIN(IF(P84:Q84&lt;&gt;"",P84:Q84)),""),
      ""
   )
)</f>
        <v/>
      </c>
      <c r="X84" s="150" t="str">
        <f t="shared" si="5"/>
        <v/>
      </c>
    </row>
    <row r="85" spans="1:24" ht="19" customHeight="1">
      <c r="A85" s="151">
        <v>74</v>
      </c>
      <c r="B85" s="36"/>
      <c r="C85" s="36"/>
      <c r="D85" s="36"/>
      <c r="E85" s="36"/>
      <c r="F85" s="37"/>
      <c r="G85" s="37"/>
      <c r="H85" s="94"/>
      <c r="I85" s="38"/>
      <c r="J85" s="72"/>
      <c r="K85" s="39"/>
      <c r="L85" s="40"/>
      <c r="M85" s="73" t="str">
        <f t="shared" si="3"/>
        <v/>
      </c>
      <c r="N85" s="196" t="str">
        <f>IF(ISNUMBER(M85),IFERROR(IF(VLOOKUP(I85,別記第１号様式_関係書類_就業規則等一覧!$A$13:$G$35,6,FALSE)="","",VLOOKUP(I85,別記第１号様式_関係書類_就業規則等一覧!$A$13:$G$35,6,FALSE)),""),"")</f>
        <v/>
      </c>
      <c r="O85" s="40"/>
      <c r="P85" s="73" t="str">
        <f t="shared" si="4"/>
        <v/>
      </c>
      <c r="Q85" s="197" t="str">
        <f>IF(ISNUMBER(P85),IFERROR(IF(VLOOKUP(I85,別記第１号様式_関係書類_就業規則等一覧!$A$13:$G$35,7,FALSE)="","",2*VLOOKUP(I85,別記第１号様式_関係書類_就業規則等一覧!$A$13:$G$35,7,FALSE)),""),"")</f>
        <v/>
      </c>
      <c r="R85" s="154" t="str" cm="1">
        <f t="array" ref="R85">IF(L85&lt;&gt;"",
   IF(COUNT(M85:N85),L85*MIN(IF(M85:N85&lt;&gt;"",M85:N85)),""),
   IF(O85&lt;&gt;"",
      IF(COUNT(P85:Q85),O85*MIN(IF(P85:Q85&lt;&gt;"",P85:Q85)),""),
      ""
   )
)</f>
        <v/>
      </c>
      <c r="X85" s="150" t="str">
        <f t="shared" si="5"/>
        <v/>
      </c>
    </row>
    <row r="86" spans="1:24" ht="19" customHeight="1">
      <c r="A86" s="151">
        <v>75</v>
      </c>
      <c r="B86" s="36"/>
      <c r="C86" s="36"/>
      <c r="D86" s="36"/>
      <c r="E86" s="36"/>
      <c r="F86" s="37"/>
      <c r="G86" s="37"/>
      <c r="H86" s="94"/>
      <c r="I86" s="38"/>
      <c r="J86" s="72"/>
      <c r="K86" s="39"/>
      <c r="L86" s="40"/>
      <c r="M86" s="73" t="str">
        <f t="shared" si="3"/>
        <v/>
      </c>
      <c r="N86" s="196" t="str">
        <f>IF(ISNUMBER(M86),IFERROR(IF(VLOOKUP(I86,別記第１号様式_関係書類_就業規則等一覧!$A$13:$G$35,6,FALSE)="","",VLOOKUP(I86,別記第１号様式_関係書類_就業規則等一覧!$A$13:$G$35,6,FALSE)),""),"")</f>
        <v/>
      </c>
      <c r="O86" s="40"/>
      <c r="P86" s="73" t="str">
        <f t="shared" si="4"/>
        <v/>
      </c>
      <c r="Q86" s="197" t="str">
        <f>IF(ISNUMBER(P86),IFERROR(IF(VLOOKUP(I86,別記第１号様式_関係書類_就業規則等一覧!$A$13:$G$35,7,FALSE)="","",2*VLOOKUP(I86,別記第１号様式_関係書類_就業規則等一覧!$A$13:$G$35,7,FALSE)),""),"")</f>
        <v/>
      </c>
      <c r="R86" s="154" t="str" cm="1">
        <f t="array" ref="R86">IF(L86&lt;&gt;"",
   IF(COUNT(M86:N86),L86*MIN(IF(M86:N86&lt;&gt;"",M86:N86)),""),
   IF(O86&lt;&gt;"",
      IF(COUNT(P86:Q86),O86*MIN(IF(P86:Q86&lt;&gt;"",P86:Q86)),""),
      ""
   )
)</f>
        <v/>
      </c>
      <c r="X86" s="150" t="str">
        <f t="shared" si="5"/>
        <v/>
      </c>
    </row>
    <row r="87" spans="1:24" ht="19" customHeight="1">
      <c r="A87" s="151">
        <v>76</v>
      </c>
      <c r="B87" s="36"/>
      <c r="C87" s="36"/>
      <c r="D87" s="36"/>
      <c r="E87" s="36"/>
      <c r="F87" s="37"/>
      <c r="G87" s="37"/>
      <c r="H87" s="94"/>
      <c r="I87" s="38"/>
      <c r="J87" s="72"/>
      <c r="K87" s="39"/>
      <c r="L87" s="40"/>
      <c r="M87" s="73" t="str">
        <f t="shared" si="3"/>
        <v/>
      </c>
      <c r="N87" s="196" t="str">
        <f>IF(ISNUMBER(M87),IFERROR(IF(VLOOKUP(I87,別記第１号様式_関係書類_就業規則等一覧!$A$13:$G$35,6,FALSE)="","",VLOOKUP(I87,別記第１号様式_関係書類_就業規則等一覧!$A$13:$G$35,6,FALSE)),""),"")</f>
        <v/>
      </c>
      <c r="O87" s="40"/>
      <c r="P87" s="73" t="str">
        <f t="shared" si="4"/>
        <v/>
      </c>
      <c r="Q87" s="197" t="str">
        <f>IF(ISNUMBER(P87),IFERROR(IF(VLOOKUP(I87,別記第１号様式_関係書類_就業規則等一覧!$A$13:$G$35,7,FALSE)="","",2*VLOOKUP(I87,別記第１号様式_関係書類_就業規則等一覧!$A$13:$G$35,7,FALSE)),""),"")</f>
        <v/>
      </c>
      <c r="R87" s="154" t="str" cm="1">
        <f t="array" ref="R87">IF(L87&lt;&gt;"",
   IF(COUNT(M87:N87),L87*MIN(IF(M87:N87&lt;&gt;"",M87:N87)),""),
   IF(O87&lt;&gt;"",
      IF(COUNT(P87:Q87),O87*MIN(IF(P87:Q87&lt;&gt;"",P87:Q87)),""),
      ""
   )
)</f>
        <v/>
      </c>
      <c r="X87" s="150" t="str">
        <f t="shared" si="5"/>
        <v/>
      </c>
    </row>
    <row r="88" spans="1:24" ht="19" customHeight="1">
      <c r="A88" s="151">
        <v>77</v>
      </c>
      <c r="B88" s="36"/>
      <c r="C88" s="36"/>
      <c r="D88" s="36"/>
      <c r="E88" s="36"/>
      <c r="F88" s="37"/>
      <c r="G88" s="37"/>
      <c r="H88" s="94"/>
      <c r="I88" s="38"/>
      <c r="J88" s="72"/>
      <c r="K88" s="39"/>
      <c r="L88" s="40"/>
      <c r="M88" s="73" t="str">
        <f t="shared" si="3"/>
        <v/>
      </c>
      <c r="N88" s="196" t="str">
        <f>IF(ISNUMBER(M88),IFERROR(IF(VLOOKUP(I88,別記第１号様式_関係書類_就業規則等一覧!$A$13:$G$35,6,FALSE)="","",VLOOKUP(I88,別記第１号様式_関係書類_就業規則等一覧!$A$13:$G$35,6,FALSE)),""),"")</f>
        <v/>
      </c>
      <c r="O88" s="40"/>
      <c r="P88" s="73" t="str">
        <f t="shared" si="4"/>
        <v/>
      </c>
      <c r="Q88" s="197" t="str">
        <f>IF(ISNUMBER(P88),IFERROR(IF(VLOOKUP(I88,別記第１号様式_関係書類_就業規則等一覧!$A$13:$G$35,7,FALSE)="","",2*VLOOKUP(I88,別記第１号様式_関係書類_就業規則等一覧!$A$13:$G$35,7,FALSE)),""),"")</f>
        <v/>
      </c>
      <c r="R88" s="154" t="str" cm="1">
        <f t="array" ref="R88">IF(L88&lt;&gt;"",
   IF(COUNT(M88:N88),L88*MIN(IF(M88:N88&lt;&gt;"",M88:N88)),""),
   IF(O88&lt;&gt;"",
      IF(COUNT(P88:Q88),O88*MIN(IF(P88:Q88&lt;&gt;"",P88:Q88)),""),
      ""
   )
)</f>
        <v/>
      </c>
      <c r="X88" s="150" t="str">
        <f t="shared" si="5"/>
        <v/>
      </c>
    </row>
    <row r="89" spans="1:24" ht="19" customHeight="1">
      <c r="A89" s="151">
        <v>78</v>
      </c>
      <c r="B89" s="36"/>
      <c r="C89" s="36"/>
      <c r="D89" s="36"/>
      <c r="E89" s="36"/>
      <c r="F89" s="37"/>
      <c r="G89" s="37"/>
      <c r="H89" s="94"/>
      <c r="I89" s="38"/>
      <c r="J89" s="72"/>
      <c r="K89" s="39"/>
      <c r="L89" s="40"/>
      <c r="M89" s="73" t="str">
        <f t="shared" si="3"/>
        <v/>
      </c>
      <c r="N89" s="196" t="str">
        <f>IF(ISNUMBER(M89),IFERROR(IF(VLOOKUP(I89,別記第１号様式_関係書類_就業規則等一覧!$A$13:$G$35,6,FALSE)="","",VLOOKUP(I89,別記第１号様式_関係書類_就業規則等一覧!$A$13:$G$35,6,FALSE)),""),"")</f>
        <v/>
      </c>
      <c r="O89" s="40"/>
      <c r="P89" s="73" t="str">
        <f t="shared" si="4"/>
        <v/>
      </c>
      <c r="Q89" s="197" t="str">
        <f>IF(ISNUMBER(P89),IFERROR(IF(VLOOKUP(I89,別記第１号様式_関係書類_就業規則等一覧!$A$13:$G$35,7,FALSE)="","",2*VLOOKUP(I89,別記第１号様式_関係書類_就業規則等一覧!$A$13:$G$35,7,FALSE)),""),"")</f>
        <v/>
      </c>
      <c r="R89" s="154" t="str" cm="1">
        <f t="array" ref="R89">IF(L89&lt;&gt;"",
   IF(COUNT(M89:N89),L89*MIN(IF(M89:N89&lt;&gt;"",M89:N89)),""),
   IF(O89&lt;&gt;"",
      IF(COUNT(P89:Q89),O89*MIN(IF(P89:Q89&lt;&gt;"",P89:Q89)),""),
      ""
   )
)</f>
        <v/>
      </c>
      <c r="V89" s="144"/>
      <c r="X89" s="150" t="str">
        <f t="shared" si="5"/>
        <v/>
      </c>
    </row>
    <row r="90" spans="1:24" ht="19" customHeight="1">
      <c r="A90" s="151">
        <v>79</v>
      </c>
      <c r="B90" s="36"/>
      <c r="C90" s="36"/>
      <c r="D90" s="36"/>
      <c r="E90" s="36"/>
      <c r="F90" s="37"/>
      <c r="G90" s="37"/>
      <c r="H90" s="94"/>
      <c r="I90" s="38"/>
      <c r="J90" s="72"/>
      <c r="K90" s="39"/>
      <c r="L90" s="40"/>
      <c r="M90" s="73" t="str">
        <f t="shared" si="3"/>
        <v/>
      </c>
      <c r="N90" s="196" t="str">
        <f>IF(ISNUMBER(M90),IFERROR(IF(VLOOKUP(I90,別記第１号様式_関係書類_就業規則等一覧!$A$13:$G$35,6,FALSE)="","",VLOOKUP(I90,別記第１号様式_関係書類_就業規則等一覧!$A$13:$G$35,6,FALSE)),""),"")</f>
        <v/>
      </c>
      <c r="O90" s="40"/>
      <c r="P90" s="73" t="str">
        <f t="shared" si="4"/>
        <v/>
      </c>
      <c r="Q90" s="197" t="str">
        <f>IF(ISNUMBER(P90),IFERROR(IF(VLOOKUP(I90,別記第１号様式_関係書類_就業規則等一覧!$A$13:$G$35,7,FALSE)="","",2*VLOOKUP(I90,別記第１号様式_関係書類_就業規則等一覧!$A$13:$G$35,7,FALSE)),""),"")</f>
        <v/>
      </c>
      <c r="R90" s="154" t="str" cm="1">
        <f t="array" ref="R90">IF(L90&lt;&gt;"",
   IF(COUNT(M90:N90),L90*MIN(IF(M90:N90&lt;&gt;"",M90:N90)),""),
   IF(O90&lt;&gt;"",
      IF(COUNT(P90:Q90),O90*MIN(IF(P90:Q90&lt;&gt;"",P90:Q90)),""),
      ""
   )
)</f>
        <v/>
      </c>
      <c r="X90" s="150" t="str">
        <f t="shared" si="5"/>
        <v/>
      </c>
    </row>
    <row r="91" spans="1:24" ht="19" customHeight="1">
      <c r="A91" s="151">
        <v>80</v>
      </c>
      <c r="B91" s="36"/>
      <c r="C91" s="36"/>
      <c r="D91" s="36"/>
      <c r="E91" s="36"/>
      <c r="F91" s="37"/>
      <c r="G91" s="37"/>
      <c r="H91" s="94"/>
      <c r="I91" s="38"/>
      <c r="J91" s="72"/>
      <c r="K91" s="39"/>
      <c r="L91" s="40"/>
      <c r="M91" s="73" t="str">
        <f t="shared" si="3"/>
        <v/>
      </c>
      <c r="N91" s="196" t="str">
        <f>IF(ISNUMBER(M91),IFERROR(IF(VLOOKUP(I91,別記第１号様式_関係書類_就業規則等一覧!$A$13:$G$35,6,FALSE)="","",VLOOKUP(I91,別記第１号様式_関係書類_就業規則等一覧!$A$13:$G$35,6,FALSE)),""),"")</f>
        <v/>
      </c>
      <c r="O91" s="40"/>
      <c r="P91" s="73" t="str">
        <f t="shared" si="4"/>
        <v/>
      </c>
      <c r="Q91" s="197" t="str">
        <f>IF(ISNUMBER(P91),IFERROR(IF(VLOOKUP(I91,別記第１号様式_関係書類_就業規則等一覧!$A$13:$G$35,7,FALSE)="","",2*VLOOKUP(I91,別記第１号様式_関係書類_就業規則等一覧!$A$13:$G$35,7,FALSE)),""),"")</f>
        <v/>
      </c>
      <c r="R91" s="154" t="str" cm="1">
        <f t="array" ref="R91">IF(L91&lt;&gt;"",
   IF(COUNT(M91:N91),L91*MIN(IF(M91:N91&lt;&gt;"",M91:N91)),""),
   IF(O91&lt;&gt;"",
      IF(COUNT(P91:Q91),O91*MIN(IF(P91:Q91&lt;&gt;"",P91:Q91)),""),
      ""
   )
)</f>
        <v/>
      </c>
      <c r="X91" s="150" t="str">
        <f t="shared" si="5"/>
        <v/>
      </c>
    </row>
    <row r="92" spans="1:24" ht="19" customHeight="1">
      <c r="A92" s="151">
        <v>81</v>
      </c>
      <c r="B92" s="36"/>
      <c r="C92" s="36"/>
      <c r="D92" s="36"/>
      <c r="E92" s="36"/>
      <c r="F92" s="37"/>
      <c r="G92" s="37"/>
      <c r="H92" s="94"/>
      <c r="I92" s="38"/>
      <c r="J92" s="72"/>
      <c r="K92" s="39"/>
      <c r="L92" s="40"/>
      <c r="M92" s="73" t="str">
        <f t="shared" si="3"/>
        <v/>
      </c>
      <c r="N92" s="196" t="str">
        <f>IF(ISNUMBER(M92),IFERROR(IF(VLOOKUP(I92,別記第１号様式_関係書類_就業規則等一覧!$A$13:$G$35,6,FALSE)="","",VLOOKUP(I92,別記第１号様式_関係書類_就業規則等一覧!$A$13:$G$35,6,FALSE)),""),"")</f>
        <v/>
      </c>
      <c r="O92" s="40"/>
      <c r="P92" s="73" t="str">
        <f t="shared" si="4"/>
        <v/>
      </c>
      <c r="Q92" s="197" t="str">
        <f>IF(ISNUMBER(P92),IFERROR(IF(VLOOKUP(I92,別記第１号様式_関係書類_就業規則等一覧!$A$13:$G$35,7,FALSE)="","",2*VLOOKUP(I92,別記第１号様式_関係書類_就業規則等一覧!$A$13:$G$35,7,FALSE)),""),"")</f>
        <v/>
      </c>
      <c r="R92" s="154" t="str" cm="1">
        <f t="array" ref="R92">IF(L92&lt;&gt;"",
   IF(COUNT(M92:N92),L92*MIN(IF(M92:N92&lt;&gt;"",M92:N92)),""),
   IF(O92&lt;&gt;"",
      IF(COUNT(P92:Q92),O92*MIN(IF(P92:Q92&lt;&gt;"",P92:Q92)),""),
      ""
   )
)</f>
        <v/>
      </c>
      <c r="X92" s="150" t="str">
        <f t="shared" si="5"/>
        <v/>
      </c>
    </row>
    <row r="93" spans="1:24" ht="19" customHeight="1">
      <c r="A93" s="151">
        <v>82</v>
      </c>
      <c r="B93" s="36"/>
      <c r="C93" s="36"/>
      <c r="D93" s="36"/>
      <c r="E93" s="36"/>
      <c r="F93" s="37"/>
      <c r="G93" s="37"/>
      <c r="H93" s="94"/>
      <c r="I93" s="38"/>
      <c r="J93" s="72"/>
      <c r="K93" s="39"/>
      <c r="L93" s="40"/>
      <c r="M93" s="73" t="str">
        <f t="shared" si="3"/>
        <v/>
      </c>
      <c r="N93" s="196" t="str">
        <f>IF(ISNUMBER(M93),IFERROR(IF(VLOOKUP(I93,別記第１号様式_関係書類_就業規則等一覧!$A$13:$G$35,6,FALSE)="","",VLOOKUP(I93,別記第１号様式_関係書類_就業規則等一覧!$A$13:$G$35,6,FALSE)),""),"")</f>
        <v/>
      </c>
      <c r="O93" s="40"/>
      <c r="P93" s="73" t="str">
        <f t="shared" si="4"/>
        <v/>
      </c>
      <c r="Q93" s="197" t="str">
        <f>IF(ISNUMBER(P93),IFERROR(IF(VLOOKUP(I93,別記第１号様式_関係書類_就業規則等一覧!$A$13:$G$35,7,FALSE)="","",2*VLOOKUP(I93,別記第１号様式_関係書類_就業規則等一覧!$A$13:$G$35,7,FALSE)),""),"")</f>
        <v/>
      </c>
      <c r="R93" s="154" t="str" cm="1">
        <f t="array" ref="R93">IF(L93&lt;&gt;"",
   IF(COUNT(M93:N93),L93*MIN(IF(M93:N93&lt;&gt;"",M93:N93)),""),
   IF(O93&lt;&gt;"",
      IF(COUNT(P93:Q93),O93*MIN(IF(P93:Q93&lt;&gt;"",P93:Q93)),""),
      ""
   )
)</f>
        <v/>
      </c>
      <c r="X93" s="150" t="str">
        <f t="shared" si="5"/>
        <v/>
      </c>
    </row>
    <row r="94" spans="1:24" ht="19" customHeight="1">
      <c r="A94" s="151">
        <v>83</v>
      </c>
      <c r="B94" s="36"/>
      <c r="C94" s="36"/>
      <c r="D94" s="36"/>
      <c r="E94" s="36"/>
      <c r="F94" s="37"/>
      <c r="G94" s="37"/>
      <c r="H94" s="94"/>
      <c r="I94" s="38"/>
      <c r="J94" s="72"/>
      <c r="K94" s="39"/>
      <c r="L94" s="40"/>
      <c r="M94" s="73" t="str">
        <f t="shared" si="3"/>
        <v/>
      </c>
      <c r="N94" s="196" t="str">
        <f>IF(ISNUMBER(M94),IFERROR(IF(VLOOKUP(I94,別記第１号様式_関係書類_就業規則等一覧!$A$13:$G$35,6,FALSE)="","",VLOOKUP(I94,別記第１号様式_関係書類_就業規則等一覧!$A$13:$G$35,6,FALSE)),""),"")</f>
        <v/>
      </c>
      <c r="O94" s="40"/>
      <c r="P94" s="73" t="str">
        <f t="shared" si="4"/>
        <v/>
      </c>
      <c r="Q94" s="197" t="str">
        <f>IF(ISNUMBER(P94),IFERROR(IF(VLOOKUP(I94,別記第１号様式_関係書類_就業規則等一覧!$A$13:$G$35,7,FALSE)="","",2*VLOOKUP(I94,別記第１号様式_関係書類_就業規則等一覧!$A$13:$G$35,7,FALSE)),""),"")</f>
        <v/>
      </c>
      <c r="R94" s="154" t="str" cm="1">
        <f t="array" ref="R94">IF(L94&lt;&gt;"",
   IF(COUNT(M94:N94),L94*MIN(IF(M94:N94&lt;&gt;"",M94:N94)),""),
   IF(O94&lt;&gt;"",
      IF(COUNT(P94:Q94),O94*MIN(IF(P94:Q94&lt;&gt;"",P94:Q94)),""),
      ""
   )
)</f>
        <v/>
      </c>
      <c r="X94" s="150" t="str">
        <f t="shared" si="5"/>
        <v/>
      </c>
    </row>
    <row r="95" spans="1:24" ht="19" customHeight="1">
      <c r="A95" s="151">
        <v>84</v>
      </c>
      <c r="B95" s="36"/>
      <c r="C95" s="36"/>
      <c r="D95" s="36"/>
      <c r="E95" s="36"/>
      <c r="F95" s="37"/>
      <c r="G95" s="37"/>
      <c r="H95" s="94"/>
      <c r="I95" s="38"/>
      <c r="J95" s="72"/>
      <c r="K95" s="39"/>
      <c r="L95" s="40"/>
      <c r="M95" s="73" t="str">
        <f t="shared" si="3"/>
        <v/>
      </c>
      <c r="N95" s="196" t="str">
        <f>IF(ISNUMBER(M95),IFERROR(IF(VLOOKUP(I95,別記第１号様式_関係書類_就業規則等一覧!$A$13:$G$35,6,FALSE)="","",VLOOKUP(I95,別記第１号様式_関係書類_就業規則等一覧!$A$13:$G$35,6,FALSE)),""),"")</f>
        <v/>
      </c>
      <c r="O95" s="40"/>
      <c r="P95" s="73" t="str">
        <f t="shared" si="4"/>
        <v/>
      </c>
      <c r="Q95" s="197" t="str">
        <f>IF(ISNUMBER(P95),IFERROR(IF(VLOOKUP(I95,別記第１号様式_関係書類_就業規則等一覧!$A$13:$G$35,7,FALSE)="","",2*VLOOKUP(I95,別記第１号様式_関係書類_就業規則等一覧!$A$13:$G$35,7,FALSE)),""),"")</f>
        <v/>
      </c>
      <c r="R95" s="154" t="str" cm="1">
        <f t="array" ref="R95">IF(L95&lt;&gt;"",
   IF(COUNT(M95:N95),L95*MIN(IF(M95:N95&lt;&gt;"",M95:N95)),""),
   IF(O95&lt;&gt;"",
      IF(COUNT(P95:Q95),O95*MIN(IF(P95:Q95&lt;&gt;"",P95:Q95)),""),
      ""
   )
)</f>
        <v/>
      </c>
      <c r="X95" s="150" t="str">
        <f t="shared" si="5"/>
        <v/>
      </c>
    </row>
    <row r="96" spans="1:24" ht="19" customHeight="1">
      <c r="A96" s="151">
        <v>85</v>
      </c>
      <c r="B96" s="36"/>
      <c r="C96" s="36"/>
      <c r="D96" s="36"/>
      <c r="E96" s="36"/>
      <c r="F96" s="37"/>
      <c r="G96" s="37"/>
      <c r="H96" s="94"/>
      <c r="I96" s="38"/>
      <c r="J96" s="72"/>
      <c r="K96" s="39"/>
      <c r="L96" s="40"/>
      <c r="M96" s="73" t="str">
        <f t="shared" si="3"/>
        <v/>
      </c>
      <c r="N96" s="196" t="str">
        <f>IF(ISNUMBER(M96),IFERROR(IF(VLOOKUP(I96,別記第１号様式_関係書類_就業規則等一覧!$A$13:$G$35,6,FALSE)="","",VLOOKUP(I96,別記第１号様式_関係書類_就業規則等一覧!$A$13:$G$35,6,FALSE)),""),"")</f>
        <v/>
      </c>
      <c r="O96" s="40"/>
      <c r="P96" s="73" t="str">
        <f t="shared" si="4"/>
        <v/>
      </c>
      <c r="Q96" s="197" t="str">
        <f>IF(ISNUMBER(P96),IFERROR(IF(VLOOKUP(I96,別記第１号様式_関係書類_就業規則等一覧!$A$13:$G$35,7,FALSE)="","",2*VLOOKUP(I96,別記第１号様式_関係書類_就業規則等一覧!$A$13:$G$35,7,FALSE)),""),"")</f>
        <v/>
      </c>
      <c r="R96" s="154" t="str" cm="1">
        <f t="array" ref="R96">IF(L96&lt;&gt;"",
   IF(COUNT(M96:N96),L96*MIN(IF(M96:N96&lt;&gt;"",M96:N96)),""),
   IF(O96&lt;&gt;"",
      IF(COUNT(P96:Q96),O96*MIN(IF(P96:Q96&lt;&gt;"",P96:Q96)),""),
      ""
   )
)</f>
        <v/>
      </c>
      <c r="X96" s="150" t="str">
        <f t="shared" si="5"/>
        <v/>
      </c>
    </row>
    <row r="97" spans="1:24" ht="19" customHeight="1">
      <c r="A97" s="151">
        <v>86</v>
      </c>
      <c r="B97" s="36"/>
      <c r="C97" s="36"/>
      <c r="D97" s="36"/>
      <c r="E97" s="36"/>
      <c r="F97" s="37"/>
      <c r="G97" s="37"/>
      <c r="H97" s="94"/>
      <c r="I97" s="38"/>
      <c r="J97" s="72"/>
      <c r="K97" s="39"/>
      <c r="L97" s="40"/>
      <c r="M97" s="73" t="str">
        <f t="shared" si="3"/>
        <v/>
      </c>
      <c r="N97" s="196" t="str">
        <f>IF(ISNUMBER(M97),IFERROR(IF(VLOOKUP(I97,別記第１号様式_関係書類_就業規則等一覧!$A$13:$G$35,6,FALSE)="","",VLOOKUP(I97,別記第１号様式_関係書類_就業規則等一覧!$A$13:$G$35,6,FALSE)),""),"")</f>
        <v/>
      </c>
      <c r="O97" s="40"/>
      <c r="P97" s="73" t="str">
        <f t="shared" si="4"/>
        <v/>
      </c>
      <c r="Q97" s="197" t="str">
        <f>IF(ISNUMBER(P97),IFERROR(IF(VLOOKUP(I97,別記第１号様式_関係書類_就業規則等一覧!$A$13:$G$35,7,FALSE)="","",2*VLOOKUP(I97,別記第１号様式_関係書類_就業規則等一覧!$A$13:$G$35,7,FALSE)),""),"")</f>
        <v/>
      </c>
      <c r="R97" s="154" t="str" cm="1">
        <f t="array" ref="R97">IF(L97&lt;&gt;"",
   IF(COUNT(M97:N97),L97*MIN(IF(M97:N97&lt;&gt;"",M97:N97)),""),
   IF(O97&lt;&gt;"",
      IF(COUNT(P97:Q97),O97*MIN(IF(P97:Q97&lt;&gt;"",P97:Q97)),""),
      ""
   )
)</f>
        <v/>
      </c>
      <c r="X97" s="150" t="str">
        <f t="shared" si="5"/>
        <v/>
      </c>
    </row>
    <row r="98" spans="1:24" ht="19" customHeight="1">
      <c r="A98" s="151">
        <v>87</v>
      </c>
      <c r="B98" s="36"/>
      <c r="C98" s="36"/>
      <c r="D98" s="36"/>
      <c r="E98" s="36"/>
      <c r="F98" s="37"/>
      <c r="G98" s="37"/>
      <c r="H98" s="94"/>
      <c r="I98" s="38"/>
      <c r="J98" s="72"/>
      <c r="K98" s="39"/>
      <c r="L98" s="40"/>
      <c r="M98" s="73" t="str">
        <f t="shared" si="3"/>
        <v/>
      </c>
      <c r="N98" s="196" t="str">
        <f>IF(ISNUMBER(M98),IFERROR(IF(VLOOKUP(I98,別記第１号様式_関係書類_就業規則等一覧!$A$13:$G$35,6,FALSE)="","",VLOOKUP(I98,別記第１号様式_関係書類_就業規則等一覧!$A$13:$G$35,6,FALSE)),""),"")</f>
        <v/>
      </c>
      <c r="O98" s="40"/>
      <c r="P98" s="73" t="str">
        <f t="shared" si="4"/>
        <v/>
      </c>
      <c r="Q98" s="197" t="str">
        <f>IF(ISNUMBER(P98),IFERROR(IF(VLOOKUP(I98,別記第１号様式_関係書類_就業規則等一覧!$A$13:$G$35,7,FALSE)="","",2*VLOOKUP(I98,別記第１号様式_関係書類_就業規則等一覧!$A$13:$G$35,7,FALSE)),""),"")</f>
        <v/>
      </c>
      <c r="R98" s="154" t="str" cm="1">
        <f t="array" ref="R98">IF(L98&lt;&gt;"",
   IF(COUNT(M98:N98),L98*MIN(IF(M98:N98&lt;&gt;"",M98:N98)),""),
   IF(O98&lt;&gt;"",
      IF(COUNT(P98:Q98),O98*MIN(IF(P98:Q98&lt;&gt;"",P98:Q98)),""),
      ""
   )
)</f>
        <v/>
      </c>
      <c r="X98" s="150" t="str">
        <f t="shared" si="5"/>
        <v/>
      </c>
    </row>
    <row r="99" spans="1:24" ht="19" customHeight="1">
      <c r="A99" s="151">
        <v>88</v>
      </c>
      <c r="B99" s="36"/>
      <c r="C99" s="36"/>
      <c r="D99" s="36"/>
      <c r="E99" s="36"/>
      <c r="F99" s="37"/>
      <c r="G99" s="37"/>
      <c r="H99" s="94"/>
      <c r="I99" s="38"/>
      <c r="J99" s="72"/>
      <c r="K99" s="39"/>
      <c r="L99" s="40"/>
      <c r="M99" s="73" t="str">
        <f t="shared" si="3"/>
        <v/>
      </c>
      <c r="N99" s="196" t="str">
        <f>IF(ISNUMBER(M99),IFERROR(IF(VLOOKUP(I99,別記第１号様式_関係書類_就業規則等一覧!$A$13:$G$35,6,FALSE)="","",VLOOKUP(I99,別記第１号様式_関係書類_就業規則等一覧!$A$13:$G$35,6,FALSE)),""),"")</f>
        <v/>
      </c>
      <c r="O99" s="40"/>
      <c r="P99" s="73" t="str">
        <f t="shared" si="4"/>
        <v/>
      </c>
      <c r="Q99" s="197" t="str">
        <f>IF(ISNUMBER(P99),IFERROR(IF(VLOOKUP(I99,別記第１号様式_関係書類_就業規則等一覧!$A$13:$G$35,7,FALSE)="","",2*VLOOKUP(I99,別記第１号様式_関係書類_就業規則等一覧!$A$13:$G$35,7,FALSE)),""),"")</f>
        <v/>
      </c>
      <c r="R99" s="154" t="str" cm="1">
        <f t="array" ref="R99">IF(L99&lt;&gt;"",
   IF(COUNT(M99:N99),L99*MIN(IF(M99:N99&lt;&gt;"",M99:N99)),""),
   IF(O99&lt;&gt;"",
      IF(COUNT(P99:Q99),O99*MIN(IF(P99:Q99&lt;&gt;"",P99:Q99)),""),
      ""
   )
)</f>
        <v/>
      </c>
      <c r="X99" s="150" t="str">
        <f t="shared" si="5"/>
        <v/>
      </c>
    </row>
    <row r="100" spans="1:24" ht="19" customHeight="1">
      <c r="A100" s="151">
        <v>89</v>
      </c>
      <c r="B100" s="36"/>
      <c r="C100" s="36"/>
      <c r="D100" s="36"/>
      <c r="E100" s="36"/>
      <c r="F100" s="37"/>
      <c r="G100" s="37"/>
      <c r="H100" s="94"/>
      <c r="I100" s="38"/>
      <c r="J100" s="72"/>
      <c r="K100" s="39"/>
      <c r="L100" s="40"/>
      <c r="M100" s="73" t="str">
        <f t="shared" si="3"/>
        <v/>
      </c>
      <c r="N100" s="196" t="str">
        <f>IF(ISNUMBER(M100),IFERROR(IF(VLOOKUP(I100,別記第１号様式_関係書類_就業規則等一覧!$A$13:$G$35,6,FALSE)="","",VLOOKUP(I100,別記第１号様式_関係書類_就業規則等一覧!$A$13:$G$35,6,FALSE)),""),"")</f>
        <v/>
      </c>
      <c r="O100" s="40"/>
      <c r="P100" s="73" t="str">
        <f t="shared" si="4"/>
        <v/>
      </c>
      <c r="Q100" s="197" t="str">
        <f>IF(ISNUMBER(P100),IFERROR(IF(VLOOKUP(I100,別記第１号様式_関係書類_就業規則等一覧!$A$13:$G$35,7,FALSE)="","",2*VLOOKUP(I100,別記第１号様式_関係書類_就業規則等一覧!$A$13:$G$35,7,FALSE)),""),"")</f>
        <v/>
      </c>
      <c r="R100" s="154" t="str" cm="1">
        <f t="array" ref="R100">IF(L100&lt;&gt;"",
   IF(COUNT(M100:N100),L100*MIN(IF(M100:N100&lt;&gt;"",M100:N100)),""),
   IF(O100&lt;&gt;"",
      IF(COUNT(P100:Q100),O100*MIN(IF(P100:Q100&lt;&gt;"",P100:Q100)),""),
      ""
   )
)</f>
        <v/>
      </c>
      <c r="X100" s="150" t="str">
        <f t="shared" si="5"/>
        <v/>
      </c>
    </row>
    <row r="101" spans="1:24" ht="19" customHeight="1">
      <c r="A101" s="151">
        <v>90</v>
      </c>
      <c r="B101" s="36"/>
      <c r="C101" s="36"/>
      <c r="D101" s="36"/>
      <c r="E101" s="36"/>
      <c r="F101" s="37"/>
      <c r="G101" s="37"/>
      <c r="H101" s="94"/>
      <c r="I101" s="38"/>
      <c r="J101" s="72"/>
      <c r="K101" s="39"/>
      <c r="L101" s="40"/>
      <c r="M101" s="73" t="str">
        <f t="shared" si="3"/>
        <v/>
      </c>
      <c r="N101" s="196" t="str">
        <f>IF(ISNUMBER(M101),IFERROR(IF(VLOOKUP(I101,別記第１号様式_関係書類_就業規則等一覧!$A$13:$G$35,6,FALSE)="","",VLOOKUP(I101,別記第１号様式_関係書類_就業規則等一覧!$A$13:$G$35,6,FALSE)),""),"")</f>
        <v/>
      </c>
      <c r="O101" s="40"/>
      <c r="P101" s="73" t="str">
        <f t="shared" si="4"/>
        <v/>
      </c>
      <c r="Q101" s="197" t="str">
        <f>IF(ISNUMBER(P101),IFERROR(IF(VLOOKUP(I101,別記第１号様式_関係書類_就業規則等一覧!$A$13:$G$35,7,FALSE)="","",2*VLOOKUP(I101,別記第１号様式_関係書類_就業規則等一覧!$A$13:$G$35,7,FALSE)),""),"")</f>
        <v/>
      </c>
      <c r="R101" s="154" t="str" cm="1">
        <f t="array" ref="R101">IF(L101&lt;&gt;"",
   IF(COUNT(M101:N101),L101*MIN(IF(M101:N101&lt;&gt;"",M101:N101)),""),
   IF(O101&lt;&gt;"",
      IF(COUNT(P101:Q101),O101*MIN(IF(P101:Q101&lt;&gt;"",P101:Q101)),""),
      ""
   )
)</f>
        <v/>
      </c>
      <c r="X101" s="150" t="str">
        <f t="shared" si="5"/>
        <v/>
      </c>
    </row>
    <row r="102" spans="1:24" ht="19" customHeight="1">
      <c r="A102" s="151">
        <v>91</v>
      </c>
      <c r="B102" s="36"/>
      <c r="C102" s="36"/>
      <c r="D102" s="36"/>
      <c r="E102" s="36"/>
      <c r="F102" s="37"/>
      <c r="G102" s="37"/>
      <c r="H102" s="94"/>
      <c r="I102" s="38"/>
      <c r="J102" s="72"/>
      <c r="K102" s="39"/>
      <c r="L102" s="40"/>
      <c r="M102" s="73" t="str">
        <f t="shared" si="3"/>
        <v/>
      </c>
      <c r="N102" s="196" t="str">
        <f>IF(ISNUMBER(M102),IFERROR(IF(VLOOKUP(I102,別記第１号様式_関係書類_就業規則等一覧!$A$13:$G$35,6,FALSE)="","",VLOOKUP(I102,別記第１号様式_関係書類_就業規則等一覧!$A$13:$G$35,6,FALSE)),""),"")</f>
        <v/>
      </c>
      <c r="O102" s="40"/>
      <c r="P102" s="73" t="str">
        <f t="shared" si="4"/>
        <v/>
      </c>
      <c r="Q102" s="197" t="str">
        <f>IF(ISNUMBER(P102),IFERROR(IF(VLOOKUP(I102,別記第１号様式_関係書類_就業規則等一覧!$A$13:$G$35,7,FALSE)="","",2*VLOOKUP(I102,別記第１号様式_関係書類_就業規則等一覧!$A$13:$G$35,7,FALSE)),""),"")</f>
        <v/>
      </c>
      <c r="R102" s="154" t="str" cm="1">
        <f t="array" ref="R102">IF(L102&lt;&gt;"",
   IF(COUNT(M102:N102),L102*MIN(IF(M102:N102&lt;&gt;"",M102:N102)),""),
   IF(O102&lt;&gt;"",
      IF(COUNT(P102:Q102),O102*MIN(IF(P102:Q102&lt;&gt;"",P102:Q102)),""),
      ""
   )
)</f>
        <v/>
      </c>
      <c r="V102" s="144"/>
      <c r="X102" s="150" t="str">
        <f t="shared" si="5"/>
        <v/>
      </c>
    </row>
    <row r="103" spans="1:24" ht="19" customHeight="1">
      <c r="A103" s="151">
        <v>92</v>
      </c>
      <c r="B103" s="36"/>
      <c r="C103" s="36"/>
      <c r="D103" s="36"/>
      <c r="E103" s="36"/>
      <c r="F103" s="37"/>
      <c r="G103" s="37"/>
      <c r="H103" s="94"/>
      <c r="I103" s="38"/>
      <c r="J103" s="72"/>
      <c r="K103" s="39"/>
      <c r="L103" s="40"/>
      <c r="M103" s="73" t="str">
        <f t="shared" si="3"/>
        <v/>
      </c>
      <c r="N103" s="196" t="str">
        <f>IF(ISNUMBER(M103),IFERROR(IF(VLOOKUP(I103,別記第１号様式_関係書類_就業規則等一覧!$A$13:$G$35,6,FALSE)="","",VLOOKUP(I103,別記第１号様式_関係書類_就業規則等一覧!$A$13:$G$35,6,FALSE)),""),"")</f>
        <v/>
      </c>
      <c r="O103" s="40"/>
      <c r="P103" s="73" t="str">
        <f t="shared" si="4"/>
        <v/>
      </c>
      <c r="Q103" s="197" t="str">
        <f>IF(ISNUMBER(P103),IFERROR(IF(VLOOKUP(I103,別記第１号様式_関係書類_就業規則等一覧!$A$13:$G$35,7,FALSE)="","",2*VLOOKUP(I103,別記第１号様式_関係書類_就業規則等一覧!$A$13:$G$35,7,FALSE)),""),"")</f>
        <v/>
      </c>
      <c r="R103" s="154" t="str" cm="1">
        <f t="array" ref="R103">IF(L103&lt;&gt;"",
   IF(COUNT(M103:N103),L103*MIN(IF(M103:N103&lt;&gt;"",M103:N103)),""),
   IF(O103&lt;&gt;"",
      IF(COUNT(P103:Q103),O103*MIN(IF(P103:Q103&lt;&gt;"",P103:Q103)),""),
      ""
   )
)</f>
        <v/>
      </c>
      <c r="X103" s="150" t="str">
        <f t="shared" si="5"/>
        <v/>
      </c>
    </row>
    <row r="104" spans="1:24" ht="19" customHeight="1">
      <c r="A104" s="151">
        <v>93</v>
      </c>
      <c r="B104" s="36"/>
      <c r="C104" s="36"/>
      <c r="D104" s="36"/>
      <c r="E104" s="36"/>
      <c r="F104" s="37"/>
      <c r="G104" s="37"/>
      <c r="H104" s="94"/>
      <c r="I104" s="38"/>
      <c r="J104" s="72"/>
      <c r="K104" s="39"/>
      <c r="L104" s="40"/>
      <c r="M104" s="73" t="str">
        <f t="shared" si="3"/>
        <v/>
      </c>
      <c r="N104" s="196" t="str">
        <f>IF(ISNUMBER(M104),IFERROR(IF(VLOOKUP(I104,別記第１号様式_関係書類_就業規則等一覧!$A$13:$G$35,6,FALSE)="","",VLOOKUP(I104,別記第１号様式_関係書類_就業規則等一覧!$A$13:$G$35,6,FALSE)),""),"")</f>
        <v/>
      </c>
      <c r="O104" s="40"/>
      <c r="P104" s="73" t="str">
        <f t="shared" si="4"/>
        <v/>
      </c>
      <c r="Q104" s="197" t="str">
        <f>IF(ISNUMBER(P104),IFERROR(IF(VLOOKUP(I104,別記第１号様式_関係書類_就業規則等一覧!$A$13:$G$35,7,FALSE)="","",2*VLOOKUP(I104,別記第１号様式_関係書類_就業規則等一覧!$A$13:$G$35,7,FALSE)),""),"")</f>
        <v/>
      </c>
      <c r="R104" s="154" t="str" cm="1">
        <f t="array" ref="R104">IF(L104&lt;&gt;"",
   IF(COUNT(M104:N104),L104*MIN(IF(M104:N104&lt;&gt;"",M104:N104)),""),
   IF(O104&lt;&gt;"",
      IF(COUNT(P104:Q104),O104*MIN(IF(P104:Q104&lt;&gt;"",P104:Q104)),""),
      ""
   )
)</f>
        <v/>
      </c>
      <c r="X104" s="150" t="str">
        <f t="shared" si="5"/>
        <v/>
      </c>
    </row>
    <row r="105" spans="1:24" ht="19" customHeight="1">
      <c r="A105" s="151">
        <v>94</v>
      </c>
      <c r="B105" s="36"/>
      <c r="C105" s="36"/>
      <c r="D105" s="36"/>
      <c r="E105" s="36"/>
      <c r="F105" s="37"/>
      <c r="G105" s="37"/>
      <c r="H105" s="94"/>
      <c r="I105" s="38"/>
      <c r="J105" s="72"/>
      <c r="K105" s="39"/>
      <c r="L105" s="40"/>
      <c r="M105" s="73" t="str">
        <f t="shared" si="3"/>
        <v/>
      </c>
      <c r="N105" s="196" t="str">
        <f>IF(ISNUMBER(M105),IFERROR(IF(VLOOKUP(I105,別記第１号様式_関係書類_就業規則等一覧!$A$13:$G$35,6,FALSE)="","",VLOOKUP(I105,別記第１号様式_関係書類_就業規則等一覧!$A$13:$G$35,6,FALSE)),""),"")</f>
        <v/>
      </c>
      <c r="O105" s="40"/>
      <c r="P105" s="73" t="str">
        <f t="shared" si="4"/>
        <v/>
      </c>
      <c r="Q105" s="197" t="str">
        <f>IF(ISNUMBER(P105),IFERROR(IF(VLOOKUP(I105,別記第１号様式_関係書類_就業規則等一覧!$A$13:$G$35,7,FALSE)="","",2*VLOOKUP(I105,別記第１号様式_関係書類_就業規則等一覧!$A$13:$G$35,7,FALSE)),""),"")</f>
        <v/>
      </c>
      <c r="R105" s="154" t="str" cm="1">
        <f t="array" ref="R105">IF(L105&lt;&gt;"",
   IF(COUNT(M105:N105),L105*MIN(IF(M105:N105&lt;&gt;"",M105:N105)),""),
   IF(O105&lt;&gt;"",
      IF(COUNT(P105:Q105),O105*MIN(IF(P105:Q105&lt;&gt;"",P105:Q105)),""),
      ""
   )
)</f>
        <v/>
      </c>
      <c r="X105" s="150" t="str">
        <f t="shared" si="5"/>
        <v/>
      </c>
    </row>
    <row r="106" spans="1:24" ht="19" customHeight="1">
      <c r="A106" s="151">
        <v>95</v>
      </c>
      <c r="B106" s="36"/>
      <c r="C106" s="36"/>
      <c r="D106" s="36"/>
      <c r="E106" s="36"/>
      <c r="F106" s="37"/>
      <c r="G106" s="37"/>
      <c r="H106" s="94"/>
      <c r="I106" s="38"/>
      <c r="J106" s="72"/>
      <c r="K106" s="39"/>
      <c r="L106" s="40"/>
      <c r="M106" s="73" t="str">
        <f t="shared" si="3"/>
        <v/>
      </c>
      <c r="N106" s="196" t="str">
        <f>IF(ISNUMBER(M106),IFERROR(IF(VLOOKUP(I106,別記第１号様式_関係書類_就業規則等一覧!$A$13:$G$35,6,FALSE)="","",VLOOKUP(I106,別記第１号様式_関係書類_就業規則等一覧!$A$13:$G$35,6,FALSE)),""),"")</f>
        <v/>
      </c>
      <c r="O106" s="40"/>
      <c r="P106" s="73" t="str">
        <f t="shared" si="4"/>
        <v/>
      </c>
      <c r="Q106" s="197" t="str">
        <f>IF(ISNUMBER(P106),IFERROR(IF(VLOOKUP(I106,別記第１号様式_関係書類_就業規則等一覧!$A$13:$G$35,7,FALSE)="","",2*VLOOKUP(I106,別記第１号様式_関係書類_就業規則等一覧!$A$13:$G$35,7,FALSE)),""),"")</f>
        <v/>
      </c>
      <c r="R106" s="154" t="str" cm="1">
        <f t="array" ref="R106">IF(L106&lt;&gt;"",
   IF(COUNT(M106:N106),L106*MIN(IF(M106:N106&lt;&gt;"",M106:N106)),""),
   IF(O106&lt;&gt;"",
      IF(COUNT(P106:Q106),O106*MIN(IF(P106:Q106&lt;&gt;"",P106:Q106)),""),
      ""
   )
)</f>
        <v/>
      </c>
      <c r="X106" s="150" t="str">
        <f t="shared" si="5"/>
        <v/>
      </c>
    </row>
    <row r="107" spans="1:24" ht="19" customHeight="1">
      <c r="A107" s="151">
        <v>96</v>
      </c>
      <c r="B107" s="36"/>
      <c r="C107" s="36"/>
      <c r="D107" s="36"/>
      <c r="E107" s="36"/>
      <c r="F107" s="37"/>
      <c r="G107" s="37"/>
      <c r="H107" s="94"/>
      <c r="I107" s="38"/>
      <c r="J107" s="72"/>
      <c r="K107" s="39"/>
      <c r="L107" s="40"/>
      <c r="M107" s="73" t="str">
        <f t="shared" si="3"/>
        <v/>
      </c>
      <c r="N107" s="196" t="str">
        <f>IF(ISNUMBER(M107),IFERROR(IF(VLOOKUP(I107,別記第１号様式_関係書類_就業規則等一覧!$A$13:$G$35,6,FALSE)="","",VLOOKUP(I107,別記第１号様式_関係書類_就業規則等一覧!$A$13:$G$35,6,FALSE)),""),"")</f>
        <v/>
      </c>
      <c r="O107" s="40"/>
      <c r="P107" s="73" t="str">
        <f t="shared" si="4"/>
        <v/>
      </c>
      <c r="Q107" s="197" t="str">
        <f>IF(ISNUMBER(P107),IFERROR(IF(VLOOKUP(I107,別記第１号様式_関係書類_就業規則等一覧!$A$13:$G$35,7,FALSE)="","",2*VLOOKUP(I107,別記第１号様式_関係書類_就業規則等一覧!$A$13:$G$35,7,FALSE)),""),"")</f>
        <v/>
      </c>
      <c r="R107" s="154" t="str" cm="1">
        <f t="array" ref="R107">IF(L107&lt;&gt;"",
   IF(COUNT(M107:N107),L107*MIN(IF(M107:N107&lt;&gt;"",M107:N107)),""),
   IF(O107&lt;&gt;"",
      IF(COUNT(P107:Q107),O107*MIN(IF(P107:Q107&lt;&gt;"",P107:Q107)),""),
      ""
   )
)</f>
        <v/>
      </c>
      <c r="X107" s="150" t="str">
        <f t="shared" si="5"/>
        <v/>
      </c>
    </row>
    <row r="108" spans="1:24" ht="19" customHeight="1">
      <c r="A108" s="151">
        <v>97</v>
      </c>
      <c r="B108" s="36"/>
      <c r="C108" s="36"/>
      <c r="D108" s="36"/>
      <c r="E108" s="36"/>
      <c r="F108" s="37"/>
      <c r="G108" s="37"/>
      <c r="H108" s="94"/>
      <c r="I108" s="38"/>
      <c r="J108" s="72"/>
      <c r="K108" s="39"/>
      <c r="L108" s="40"/>
      <c r="M108" s="73" t="str">
        <f t="shared" si="3"/>
        <v/>
      </c>
      <c r="N108" s="196" t="str">
        <f>IF(ISNUMBER(M108),IFERROR(IF(VLOOKUP(I108,別記第１号様式_関係書類_就業規則等一覧!$A$13:$G$35,6,FALSE)="","",VLOOKUP(I108,別記第１号様式_関係書類_就業規則等一覧!$A$13:$G$35,6,FALSE)),""),"")</f>
        <v/>
      </c>
      <c r="O108" s="40"/>
      <c r="P108" s="73" t="str">
        <f t="shared" si="4"/>
        <v/>
      </c>
      <c r="Q108" s="197" t="str">
        <f>IF(ISNUMBER(P108),IFERROR(IF(VLOOKUP(I108,別記第１号様式_関係書類_就業規則等一覧!$A$13:$G$35,7,FALSE)="","",2*VLOOKUP(I108,別記第１号様式_関係書類_就業規則等一覧!$A$13:$G$35,7,FALSE)),""),"")</f>
        <v/>
      </c>
      <c r="R108" s="154" t="str" cm="1">
        <f t="array" ref="R108">IF(L108&lt;&gt;"",
   IF(COUNT(M108:N108),L108*MIN(IF(M108:N108&lt;&gt;"",M108:N108)),""),
   IF(O108&lt;&gt;"",
      IF(COUNT(P108:Q108),O108*MIN(IF(P108:Q108&lt;&gt;"",P108:Q108)),""),
      ""
   )
)</f>
        <v/>
      </c>
      <c r="X108" s="150" t="str">
        <f t="shared" si="5"/>
        <v/>
      </c>
    </row>
    <row r="109" spans="1:24" ht="19" customHeight="1">
      <c r="A109" s="151">
        <v>98</v>
      </c>
      <c r="B109" s="36"/>
      <c r="C109" s="36"/>
      <c r="D109" s="36"/>
      <c r="E109" s="36"/>
      <c r="F109" s="37"/>
      <c r="G109" s="37"/>
      <c r="H109" s="94"/>
      <c r="I109" s="38"/>
      <c r="J109" s="72"/>
      <c r="K109" s="39"/>
      <c r="L109" s="40"/>
      <c r="M109" s="73" t="str">
        <f t="shared" si="3"/>
        <v/>
      </c>
      <c r="N109" s="196" t="str">
        <f>IF(ISNUMBER(M109),IFERROR(IF(VLOOKUP(I109,別記第１号様式_関係書類_就業規則等一覧!$A$13:$G$35,6,FALSE)="","",VLOOKUP(I109,別記第１号様式_関係書類_就業規則等一覧!$A$13:$G$35,6,FALSE)),""),"")</f>
        <v/>
      </c>
      <c r="O109" s="40"/>
      <c r="P109" s="73" t="str">
        <f t="shared" si="4"/>
        <v/>
      </c>
      <c r="Q109" s="197" t="str">
        <f>IF(ISNUMBER(P109),IFERROR(IF(VLOOKUP(I109,別記第１号様式_関係書類_就業規則等一覧!$A$13:$G$35,7,FALSE)="","",2*VLOOKUP(I109,別記第１号様式_関係書類_就業規則等一覧!$A$13:$G$35,7,FALSE)),""),"")</f>
        <v/>
      </c>
      <c r="R109" s="154" t="str" cm="1">
        <f t="array" ref="R109">IF(L109&lt;&gt;"",
   IF(COUNT(M109:N109),L109*MIN(IF(M109:N109&lt;&gt;"",M109:N109)),""),
   IF(O109&lt;&gt;"",
      IF(COUNT(P109:Q109),O109*MIN(IF(P109:Q109&lt;&gt;"",P109:Q109)),""),
      ""
   )
)</f>
        <v/>
      </c>
      <c r="X109" s="150" t="str">
        <f t="shared" si="5"/>
        <v/>
      </c>
    </row>
    <row r="110" spans="1:24" ht="19" customHeight="1">
      <c r="A110" s="151">
        <v>99</v>
      </c>
      <c r="B110" s="36"/>
      <c r="C110" s="36"/>
      <c r="D110" s="36"/>
      <c r="E110" s="36"/>
      <c r="F110" s="37"/>
      <c r="G110" s="37"/>
      <c r="H110" s="94"/>
      <c r="I110" s="38"/>
      <c r="J110" s="72"/>
      <c r="K110" s="39"/>
      <c r="L110" s="40"/>
      <c r="M110" s="73" t="str">
        <f t="shared" si="3"/>
        <v/>
      </c>
      <c r="N110" s="196" t="str">
        <f>IF(ISNUMBER(M110),IFERROR(IF(VLOOKUP(I110,別記第１号様式_関係書類_就業規則等一覧!$A$13:$G$35,6,FALSE)="","",VLOOKUP(I110,別記第１号様式_関係書類_就業規則等一覧!$A$13:$G$35,6,FALSE)),""),"")</f>
        <v/>
      </c>
      <c r="O110" s="40"/>
      <c r="P110" s="73" t="str">
        <f t="shared" si="4"/>
        <v/>
      </c>
      <c r="Q110" s="197" t="str">
        <f>IF(ISNUMBER(P110),IFERROR(IF(VLOOKUP(I110,別記第１号様式_関係書類_就業規則等一覧!$A$13:$G$35,7,FALSE)="","",2*VLOOKUP(I110,別記第１号様式_関係書類_就業規則等一覧!$A$13:$G$35,7,FALSE)),""),"")</f>
        <v/>
      </c>
      <c r="R110" s="154" t="str" cm="1">
        <f t="array" ref="R110">IF(L110&lt;&gt;"",
   IF(COUNT(M110:N110),L110*MIN(IF(M110:N110&lt;&gt;"",M110:N110)),""),
   IF(O110&lt;&gt;"",
      IF(COUNT(P110:Q110),O110*MIN(IF(P110:Q110&lt;&gt;"",P110:Q110)),""),
      ""
   )
)</f>
        <v/>
      </c>
      <c r="X110" s="150" t="str">
        <f t="shared" si="5"/>
        <v/>
      </c>
    </row>
    <row r="111" spans="1:24" ht="19" customHeight="1">
      <c r="A111" s="151">
        <v>100</v>
      </c>
      <c r="B111" s="36"/>
      <c r="C111" s="36"/>
      <c r="D111" s="36"/>
      <c r="E111" s="36"/>
      <c r="F111" s="37"/>
      <c r="G111" s="37"/>
      <c r="H111" s="94"/>
      <c r="I111" s="38"/>
      <c r="J111" s="72"/>
      <c r="K111" s="39"/>
      <c r="L111" s="40"/>
      <c r="M111" s="73" t="str">
        <f t="shared" si="3"/>
        <v/>
      </c>
      <c r="N111" s="196" t="str">
        <f>IF(ISNUMBER(M111),IFERROR(IF(VLOOKUP(I111,別記第１号様式_関係書類_就業規則等一覧!$A$13:$G$35,6,FALSE)="","",VLOOKUP(I111,別記第１号様式_関係書類_就業規則等一覧!$A$13:$G$35,6,FALSE)),""),"")</f>
        <v/>
      </c>
      <c r="O111" s="40"/>
      <c r="P111" s="73" t="str">
        <f t="shared" si="4"/>
        <v/>
      </c>
      <c r="Q111" s="197" t="str">
        <f>IF(ISNUMBER(P111),IFERROR(IF(VLOOKUP(I111,別記第１号様式_関係書類_就業規則等一覧!$A$13:$G$35,7,FALSE)="","",2*VLOOKUP(I111,別記第１号様式_関係書類_就業規則等一覧!$A$13:$G$35,7,FALSE)),""),"")</f>
        <v/>
      </c>
      <c r="R111" s="154" t="str" cm="1">
        <f t="array" ref="R111">IF(L111&lt;&gt;"",
   IF(COUNT(M111:N111),L111*MIN(IF(M111:N111&lt;&gt;"",M111:N111)),""),
   IF(O111&lt;&gt;"",
      IF(COUNT(P111:Q111),O111*MIN(IF(P111:Q111&lt;&gt;"",P111:Q111)),""),
      ""
   )
)</f>
        <v/>
      </c>
      <c r="X111" s="150" t="str">
        <f t="shared" si="5"/>
        <v/>
      </c>
    </row>
    <row r="112" spans="1:24" ht="18" customHeight="1">
      <c r="X112" s="150" t="str">
        <f t="shared" si="5"/>
        <v/>
      </c>
    </row>
    <row r="115" ht="128.15" customHeight="1"/>
  </sheetData>
  <sheetProtection algorithmName="SHA-512" hashValue="Lnt0oqEScEXjeteaTKWayUcAEC8D98fg+PTslGxmjWHK90Q9ZfeKGp0UjiiqcPqZpRJ+bUnM1K2fERA2OgAdbA==" saltValue="kC1KTJdBPB1r1bSmC3mrYA==" spinCount="100000" sheet="1" objects="1" scenarios="1"/>
  <mergeCells count="10">
    <mergeCell ref="A10:A11"/>
    <mergeCell ref="B10:D10"/>
    <mergeCell ref="E10:H10"/>
    <mergeCell ref="I10:I11"/>
    <mergeCell ref="J10:J11"/>
    <mergeCell ref="K10:K11"/>
    <mergeCell ref="L10:N10"/>
    <mergeCell ref="O10:Q10"/>
    <mergeCell ref="R10:R11"/>
    <mergeCell ref="C3:D3"/>
  </mergeCells>
  <phoneticPr fontId="5"/>
  <conditionalFormatting sqref="C12:C111">
    <cfRule type="expression" dxfId="36" priority="12">
      <formula>$Q12="月数オーバー！"</formula>
    </cfRule>
  </conditionalFormatting>
  <conditionalFormatting sqref="D12:K111 A12:B111 R12:R111">
    <cfRule type="expression" dxfId="35" priority="18">
      <formula>#REF!="月数オーバー！"</formula>
    </cfRule>
  </conditionalFormatting>
  <conditionalFormatting sqref="F12:H23 H13:H111 F26:H111">
    <cfRule type="expression" dxfId="34" priority="13">
      <formula>$E12="〇"</formula>
    </cfRule>
  </conditionalFormatting>
  <conditionalFormatting sqref="F24:H24">
    <cfRule type="expression" dxfId="33" priority="14">
      <formula>$E25="〇"</formula>
    </cfRule>
  </conditionalFormatting>
  <conditionalFormatting sqref="F25:H25">
    <cfRule type="expression" dxfId="32" priority="15">
      <formula>#REF!="〇"</formula>
    </cfRule>
  </conditionalFormatting>
  <conditionalFormatting sqref="L12:L110">
    <cfRule type="expression" dxfId="31" priority="4">
      <formula>AND($K12&lt;&gt;"", $J12&lt;&gt;"〇", COUNTIF($U$12:$U$13,$K12)=0)</formula>
    </cfRule>
  </conditionalFormatting>
  <conditionalFormatting sqref="M12:M111">
    <cfRule type="expression" dxfId="30" priority="5">
      <formula>AND($K12&lt;&gt;"", $J12&lt;&gt;"〇", COUNTIF($U$12:$U$13,$K12)=0)</formula>
    </cfRule>
  </conditionalFormatting>
  <conditionalFormatting sqref="O12:P111">
    <cfRule type="expression" dxfId="29" priority="2">
      <formula>AND($M12&lt;&gt;"", ISNUMBER($M12))</formula>
    </cfRule>
  </conditionalFormatting>
  <dataValidations count="6">
    <dataValidation type="list" allowBlank="1" showInputMessage="1" showErrorMessage="1" sqref="J12:J111" xr:uid="{F1AE9AB2-EBDE-4F4B-93D2-48BC4F0E85CB}">
      <formula1>$W$12</formula1>
    </dataValidation>
    <dataValidation type="list" allowBlank="1" showInputMessage="1" showErrorMessage="1" sqref="I12:I111" xr:uid="{29BF6E8F-021B-4E7D-A772-2823F73A63BC}">
      <formula1>"a,b,c,d,e,f,g,h,I,j,k,l,m,n,o,1,2"</formula1>
    </dataValidation>
    <dataValidation type="list" allowBlank="1" showInputMessage="1" showErrorMessage="1" sqref="E12:E111" xr:uid="{E16485E4-7E72-4AE7-BCBC-2F945C16AC6E}">
      <formula1>"〇"</formula1>
    </dataValidation>
    <dataValidation type="list" allowBlank="1" showInputMessage="1" showErrorMessage="1" sqref="K12:K111" xr:uid="{CB8EB059-30F3-4F61-96CB-F0136AA15ED4}">
      <formula1>$U$12:$U$15</formula1>
    </dataValidation>
    <dataValidation type="list" allowBlank="1" showInputMessage="1" showErrorMessage="1" sqref="C12:C111" xr:uid="{EEEE2CE6-7DEE-48B0-A921-D7A668EB9356}">
      <formula1>$T$12:$T$42</formula1>
    </dataValidation>
    <dataValidation type="list" allowBlank="1" showInputMessage="1" showErrorMessage="1" sqref="L12:L111 O12:O111" xr:uid="{ED154F47-B9D7-4FCD-97DE-B8646280B7F9}">
      <formula1>$V$12:$V$23</formula1>
    </dataValidation>
  </dataValidations>
  <pageMargins left="0.7" right="0.7" top="0.75" bottom="0.75" header="0.3" footer="0.3"/>
  <pageSetup paperSize="9" scale="46" fitToHeight="0" orientation="landscape" r:id="rId1"/>
  <rowBreaks count="1" manualBreakCount="1">
    <brk id="51" max="17"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87063-2D9A-48A2-B891-AD8F9410517A}">
  <sheetPr>
    <tabColor rgb="FF92D050"/>
  </sheetPr>
  <dimension ref="A1:P117"/>
  <sheetViews>
    <sheetView view="pageBreakPreview" topLeftCell="A3" zoomScale="82" zoomScaleNormal="70" zoomScaleSheetLayoutView="82" workbookViewId="0">
      <selection activeCell="F19" sqref="F19"/>
    </sheetView>
  </sheetViews>
  <sheetFormatPr defaultColWidth="8.58203125" defaultRowHeight="15"/>
  <cols>
    <col min="1" max="1" width="4" style="155" customWidth="1"/>
    <col min="2" max="2" width="15" style="155" hidden="1" customWidth="1"/>
    <col min="3" max="3" width="12.6640625" style="156" customWidth="1"/>
    <col min="4" max="4" width="31.33203125" style="155" hidden="1" customWidth="1"/>
    <col min="5" max="5" width="21.58203125" style="155" customWidth="1"/>
    <col min="6" max="7" width="17.58203125" style="155" customWidth="1"/>
    <col min="8" max="10" width="14.58203125" style="155" customWidth="1"/>
    <col min="11" max="14" width="19.58203125" style="155" customWidth="1"/>
    <col min="15" max="16" width="0" style="155" hidden="1" customWidth="1"/>
    <col min="17" max="16384" width="8.58203125" style="155"/>
  </cols>
  <sheetData>
    <row r="1" spans="1:14" ht="27.65" customHeight="1">
      <c r="A1" s="323" t="s">
        <v>194</v>
      </c>
      <c r="B1" s="324"/>
      <c r="C1" s="324"/>
      <c r="D1" s="324"/>
      <c r="E1" s="324"/>
      <c r="F1" s="324"/>
      <c r="G1" s="324"/>
      <c r="H1" s="324"/>
      <c r="I1" s="324"/>
      <c r="J1" s="324"/>
      <c r="K1" s="324"/>
      <c r="L1" s="324"/>
      <c r="M1" s="324"/>
    </row>
    <row r="3" spans="1:14" ht="19">
      <c r="J3" s="113" t="s">
        <v>114</v>
      </c>
      <c r="K3" s="325" t="str">
        <f>IF(【入力】基本情報シート!J27="","",【入力】基本情報シート!J27)</f>
        <v/>
      </c>
      <c r="L3" s="325"/>
      <c r="M3" s="325"/>
    </row>
    <row r="6" spans="1:14" ht="38.5" customHeight="1">
      <c r="A6" s="157" t="s">
        <v>115</v>
      </c>
      <c r="B6" s="158" t="s">
        <v>120</v>
      </c>
      <c r="C6" s="159" t="s">
        <v>100</v>
      </c>
      <c r="D6" s="159" t="s">
        <v>228</v>
      </c>
      <c r="E6" s="159" t="s">
        <v>116</v>
      </c>
      <c r="F6" s="159" t="s">
        <v>117</v>
      </c>
      <c r="G6" s="159" t="s">
        <v>121</v>
      </c>
      <c r="H6" s="157" t="s">
        <v>247</v>
      </c>
      <c r="I6" s="157" t="s">
        <v>118</v>
      </c>
      <c r="J6" s="157" t="s">
        <v>119</v>
      </c>
      <c r="K6" s="159" t="s">
        <v>199</v>
      </c>
      <c r="L6" s="160" t="s">
        <v>242</v>
      </c>
      <c r="M6" s="159" t="s">
        <v>200</v>
      </c>
      <c r="N6" s="160" t="s">
        <v>201</v>
      </c>
    </row>
    <row r="7" spans="1:14" ht="20.149999999999999" customHeight="1">
      <c r="A7" s="161">
        <v>1</v>
      </c>
      <c r="B7" s="162" t="str">
        <f>IF(別記第１号様式別紙_対象者一覧!B12="","",別記第１号様式別紙_対象者一覧!B12)</f>
        <v/>
      </c>
      <c r="C7" s="163" t="str">
        <f>IF(B7="","",VLOOKUP($B7,別記第１号様式別紙_対象者一覧!$B$12:$P$112,1,FALSE))</f>
        <v/>
      </c>
      <c r="D7" s="164" t="str">
        <f>IF(B7="","",IFERROR(VLOOKUP($B7,別記第１号様式別紙_対象者一覧!$B$12:$Q$112,2,FALSE),""))</f>
        <v/>
      </c>
      <c r="E7" s="164" t="str">
        <f>IF(B7="","",VLOOKUP($B7,別記第１号様式別紙_対象者一覧!$B$12:$P$112,3,FALSE))</f>
        <v/>
      </c>
      <c r="F7" s="165" t="str">
        <f>IF(B7="","",SUMIF(別記第１号様式別紙_対象者一覧!$B$12:$B$112,B7,別記第１号様式別紙_対象者一覧!$R$12:$R$112)*1.15)</f>
        <v/>
      </c>
      <c r="G7" s="165" t="str">
        <f>F7</f>
        <v/>
      </c>
      <c r="H7" s="164" t="str">
        <f>IF(B7="","",COUNTIF(別記第１号様式別紙_対象者一覧!$B$12:$B$112,B7))</f>
        <v/>
      </c>
      <c r="I7" s="164" t="str">
        <f>IF(B7="","",COUNTIFS(別記第１号様式別紙_対象者一覧!$B$12:$B$111,B7,別記第１号様式別紙_対象者一覧!$E$12:$E$111,"〇"))</f>
        <v/>
      </c>
      <c r="J7" s="164" t="str">
        <f>IF(C7="","",COUNTIFS(別記第１号様式別紙_対象者一覧!$B$12:$B$111,C7,別記第１号様式別紙_対象者一覧!$J$12:$J$111,"〇"))</f>
        <v/>
      </c>
      <c r="K7" s="164" t="str">
        <f>IF(B7="","",COUNTIFS(別記第１号様式別紙_対象者一覧!$B$12:$B$112,B7,別記第１号様式別紙_対象者一覧!$K$12:$K$112,$K$6))</f>
        <v/>
      </c>
      <c r="L7" s="164" t="str">
        <f>IF(B7="","",COUNTIFS(別記第１号様式別紙_対象者一覧!$B$12:$B$112,B7,別記第１号様式別紙_対象者一覧!$K$12:$K$112,$L$6))</f>
        <v/>
      </c>
      <c r="M7" s="164" t="str">
        <f>IF(B7="","",COUNTIFS(別記第１号様式別紙_対象者一覧!$B$12:$B$112,B7,別記第１号様式別紙_対象者一覧!$K$12:$K$112,$M$6))</f>
        <v/>
      </c>
      <c r="N7" s="164" t="str">
        <f>IF(E7="","",COUNTIFS(別記第１号様式別紙_対象者一覧!$B$12:$B$112,B7,別記第１号様式別紙_対象者一覧!$K$12:$K$112,$N$6))</f>
        <v/>
      </c>
    </row>
    <row r="8" spans="1:14" ht="20.149999999999999" customHeight="1">
      <c r="A8" s="161">
        <v>2</v>
      </c>
      <c r="B8" s="161" t="str" cm="1">
        <f t="array" ref="B8">IFERROR(IF(INDEX(別記第１号様式別紙_対象者一覧!$B$13:$B$112,MATCH(0,COUNTIF(B$7:B7,別記第１号様式別紙_対象者一覧!$B$13:$B$112),0))=0,"",INDEX(別記第１号様式別紙_対象者一覧!$B$13:$B$112,MATCH(0,COUNTIF(B$7:B7,別記第１号様式別紙_対象者一覧!$B$13:$B$112),0))),"")</f>
        <v/>
      </c>
      <c r="C8" s="163" t="str">
        <f>IF(B8="","",VLOOKUP($B8,別記第１号様式別紙_対象者一覧!$B$12:$P$112,1,FALSE))</f>
        <v/>
      </c>
      <c r="D8" s="164" t="str">
        <f>IF(B8="","",IFERROR(VLOOKUP($B8,別記第１号様式別紙_対象者一覧!$B$12:$Q$112,2,FALSE),""))</f>
        <v/>
      </c>
      <c r="E8" s="164" t="str">
        <f>IF(B8="","",VLOOKUP($B8,別記第１号様式別紙_対象者一覧!$B$12:$P$112,3,FALSE))</f>
        <v/>
      </c>
      <c r="F8" s="165" t="str">
        <f>IF(B8="","",SUMIF(別記第１号様式別紙_対象者一覧!$B$12:$B$112,B8,別記第１号様式別紙_対象者一覧!$R$12:$R$112)*1.15)</f>
        <v/>
      </c>
      <c r="G8" s="165" t="str">
        <f t="shared" ref="G8:G26" si="0">F8</f>
        <v/>
      </c>
      <c r="H8" s="164" t="str">
        <f>IF(B8="","",COUNTIF(別記第１号様式別紙_対象者一覧!$B$12:$B$112,B8))</f>
        <v/>
      </c>
      <c r="I8" s="164" t="str">
        <f>IF(B8="","",COUNTIFS(別記第１号様式別紙_対象者一覧!$B$12:$B$111,B8,別記第１号様式別紙_対象者一覧!$E$12:$E$111,"〇"))</f>
        <v/>
      </c>
      <c r="J8" s="164" t="str">
        <f>IF(C8="","",COUNTIFS(別記第１号様式別紙_対象者一覧!$B$12:$B$111,C8,別記第１号様式別紙_対象者一覧!$J$12:$J$111,"〇"))</f>
        <v/>
      </c>
      <c r="K8" s="164" t="str">
        <f>IF(B8="","",COUNTIFS(別記第１号様式別紙_対象者一覧!$B$12:$B$112,B8,別記第１号様式別紙_対象者一覧!$K$12:$K$112,$K$6))</f>
        <v/>
      </c>
      <c r="L8" s="164" t="str">
        <f>IF(B8="","",COUNTIFS(別記第１号様式別紙_対象者一覧!$B$12:$B$112,B8,別記第１号様式別紙_対象者一覧!$K$12:$K$112,$L$6))</f>
        <v/>
      </c>
      <c r="M8" s="164" t="str">
        <f>IF(B8="","",COUNTIFS(別記第１号様式別紙_対象者一覧!$B$12:$B$112,B8,別記第１号様式別紙_対象者一覧!$K$12:$K$112,$M$6))</f>
        <v/>
      </c>
      <c r="N8" s="164" t="str">
        <f>IF(E8="","",COUNTIFS(別記第１号様式別紙_対象者一覧!$B$12:$B$112,B8,別記第１号様式別紙_対象者一覧!$K$12:$K$112,$N$6))</f>
        <v/>
      </c>
    </row>
    <row r="9" spans="1:14" ht="20.149999999999999" customHeight="1">
      <c r="A9" s="161">
        <v>3</v>
      </c>
      <c r="B9" s="161" t="str" cm="1">
        <f t="array" ref="B9">IFERROR(IF(INDEX(別記第１号様式別紙_対象者一覧!$B$13:$B$112,MATCH(0,COUNTIF(B$7:B8,別記第１号様式別紙_対象者一覧!$B$13:$B$112),0))=0,"",INDEX(別記第１号様式別紙_対象者一覧!$B$13:$B$112,MATCH(0,COUNTIF(B$7:B8,別記第１号様式別紙_対象者一覧!$B$13:$B$112),0))),"")</f>
        <v/>
      </c>
      <c r="C9" s="163" t="str">
        <f>IF(B9="","",VLOOKUP($B9,別記第１号様式別紙_対象者一覧!$B$12:$P$112,1,FALSE))</f>
        <v/>
      </c>
      <c r="D9" s="164" t="str">
        <f>IF(B9="","",IFERROR(VLOOKUP($B9,別記第１号様式別紙_対象者一覧!$B$12:$Q$112,2,FALSE),""))</f>
        <v/>
      </c>
      <c r="E9" s="164" t="str">
        <f>IF(B9="","",VLOOKUP($B9,別記第１号様式別紙_対象者一覧!$B$12:$P$112,3,FALSE))</f>
        <v/>
      </c>
      <c r="F9" s="165" t="str">
        <f>IF(B9="","",SUMIF(別記第１号様式別紙_対象者一覧!$B$12:$B$112,B9,別記第１号様式別紙_対象者一覧!$R$12:$R$112)*1.15)</f>
        <v/>
      </c>
      <c r="G9" s="165" t="str">
        <f t="shared" si="0"/>
        <v/>
      </c>
      <c r="H9" s="164" t="str">
        <f>IF(B9="","",COUNTIF(別記第１号様式別紙_対象者一覧!$B$12:$B$112,B9))</f>
        <v/>
      </c>
      <c r="I9" s="164" t="str">
        <f>IF(B9="","",COUNTIFS(別記第１号様式別紙_対象者一覧!$B$12:$B$111,B9,別記第１号様式別紙_対象者一覧!$E$12:$E$111,"〇"))</f>
        <v/>
      </c>
      <c r="J9" s="164" t="str">
        <f>IF(C9="","",COUNTIFS(別記第１号様式別紙_対象者一覧!$B$12:$B$111,C9,別記第１号様式別紙_対象者一覧!$J$12:$J$111,"〇"))</f>
        <v/>
      </c>
      <c r="K9" s="164" t="str">
        <f>IF(B9="","",COUNTIFS(別記第１号様式別紙_対象者一覧!$B$12:$B$112,B9,別記第１号様式別紙_対象者一覧!$K$12:$K$112,$K$6))</f>
        <v/>
      </c>
      <c r="L9" s="164" t="str">
        <f>IF(B9="","",COUNTIFS(別記第１号様式別紙_対象者一覧!$B$12:$B$112,B9,別記第１号様式別紙_対象者一覧!$K$12:$K$112,$L$6))</f>
        <v/>
      </c>
      <c r="M9" s="164" t="str">
        <f>IF(B9="","",COUNTIFS(別記第１号様式別紙_対象者一覧!$B$12:$B$112,B9,別記第１号様式別紙_対象者一覧!$K$12:$K$112,$M$6))</f>
        <v/>
      </c>
      <c r="N9" s="164" t="str">
        <f>IF(E9="","",COUNTIFS(別記第１号様式別紙_対象者一覧!$B$12:$B$112,B9,別記第１号様式別紙_対象者一覧!$K$12:$K$112,$N$6))</f>
        <v/>
      </c>
    </row>
    <row r="10" spans="1:14" ht="20.149999999999999" customHeight="1">
      <c r="A10" s="161">
        <v>4</v>
      </c>
      <c r="B10" s="161" t="str" cm="1">
        <f t="array" ref="B10">IFERROR(IF(INDEX(別記第１号様式別紙_対象者一覧!$B$13:$B$112,MATCH(0,COUNTIF(B$7:B9,別記第１号様式別紙_対象者一覧!$B$13:$B$112),0))=0,"",INDEX(別記第１号様式別紙_対象者一覧!$B$13:$B$112,MATCH(0,COUNTIF(B$7:B9,別記第１号様式別紙_対象者一覧!$B$13:$B$112),0))),"")</f>
        <v/>
      </c>
      <c r="C10" s="163" t="str">
        <f>IF(B10="","",VLOOKUP($B10,別記第１号様式別紙_対象者一覧!$B$12:$P$112,1,FALSE))</f>
        <v/>
      </c>
      <c r="D10" s="164" t="str">
        <f>IF(B10="","",IFERROR(VLOOKUP($B10,別記第１号様式別紙_対象者一覧!$B$12:$Q$112,2,FALSE),""))</f>
        <v/>
      </c>
      <c r="E10" s="164" t="str">
        <f>IF(B10="","",VLOOKUP($B10,別記第１号様式別紙_対象者一覧!$B$12:$P$112,3,FALSE))</f>
        <v/>
      </c>
      <c r="F10" s="165" t="str">
        <f>IF(B10="","",SUMIF(別記第１号様式別紙_対象者一覧!$B$12:$B$112,B10,別記第１号様式別紙_対象者一覧!$R$12:$R$112)*1.15)</f>
        <v/>
      </c>
      <c r="G10" s="165" t="str">
        <f t="shared" si="0"/>
        <v/>
      </c>
      <c r="H10" s="164" t="str">
        <f>IF(B10="","",COUNTIF(別記第１号様式別紙_対象者一覧!$B$12:$B$112,B10))</f>
        <v/>
      </c>
      <c r="I10" s="164" t="str">
        <f>IF(B10="","",COUNTIFS(別記第１号様式別紙_対象者一覧!$B$12:$B$111,B10,別記第１号様式別紙_対象者一覧!$E$12:$E$111,"〇"))</f>
        <v/>
      </c>
      <c r="J10" s="164" t="str">
        <f>IF(C10="","",COUNTIFS(別記第１号様式別紙_対象者一覧!$B$12:$B$111,C10,別記第１号様式別紙_対象者一覧!$J$12:$J$111,"〇"))</f>
        <v/>
      </c>
      <c r="K10" s="164" t="str">
        <f>IF(B10="","",COUNTIFS(別記第１号様式別紙_対象者一覧!$B$12:$B$112,B10,別記第１号様式別紙_対象者一覧!$K$12:$K$112,$K$6))</f>
        <v/>
      </c>
      <c r="L10" s="164" t="str">
        <f>IF(B10="","",COUNTIFS(別記第１号様式別紙_対象者一覧!$B$12:$B$112,B10,別記第１号様式別紙_対象者一覧!$K$12:$K$112,$L$6))</f>
        <v/>
      </c>
      <c r="M10" s="164" t="str">
        <f>IF(B10="","",COUNTIFS(別記第１号様式別紙_対象者一覧!$B$12:$B$112,B10,別記第１号様式別紙_対象者一覧!$K$12:$K$112,$M$6))</f>
        <v/>
      </c>
      <c r="N10" s="164" t="str">
        <f>IF(E10="","",COUNTIFS(別記第１号様式別紙_対象者一覧!$B$12:$B$112,B10,別記第１号様式別紙_対象者一覧!$K$12:$K$112,$N$6))</f>
        <v/>
      </c>
    </row>
    <row r="11" spans="1:14" ht="20.149999999999999" customHeight="1">
      <c r="A11" s="161">
        <v>5</v>
      </c>
      <c r="B11" s="161" t="str" cm="1">
        <f t="array" ref="B11">IFERROR(IF(INDEX(別記第１号様式別紙_対象者一覧!$B$13:$B$112,MATCH(0,COUNTIF(B$7:B10,別記第１号様式別紙_対象者一覧!$B$13:$B$112),0))=0,"",INDEX(別記第１号様式別紙_対象者一覧!$B$13:$B$112,MATCH(0,COUNTIF(B$7:B10,別記第１号様式別紙_対象者一覧!$B$13:$B$112),0))),"")</f>
        <v/>
      </c>
      <c r="C11" s="163" t="str">
        <f>IF(B11="","",VLOOKUP($B11,別記第１号様式別紙_対象者一覧!$B$12:$P$112,1,FALSE))</f>
        <v/>
      </c>
      <c r="D11" s="164" t="str">
        <f>IF(B11="","",IFERROR(VLOOKUP($B11,別記第１号様式別紙_対象者一覧!$B$12:$Q$112,2,FALSE),""))</f>
        <v/>
      </c>
      <c r="E11" s="164" t="str">
        <f>IF(B11="","",VLOOKUP($B11,別記第１号様式別紙_対象者一覧!$B$12:$P$112,3,FALSE))</f>
        <v/>
      </c>
      <c r="F11" s="165" t="str">
        <f>IF(B11="","",SUMIF(別記第１号様式別紙_対象者一覧!$B$12:$B$112,B11,別記第１号様式別紙_対象者一覧!$R$12:$R$112)*1.15)</f>
        <v/>
      </c>
      <c r="G11" s="165" t="str">
        <f t="shared" si="0"/>
        <v/>
      </c>
      <c r="H11" s="164" t="str">
        <f>IF(B11="","",COUNTIF(別記第１号様式別紙_対象者一覧!$B$12:$B$112,B11))</f>
        <v/>
      </c>
      <c r="I11" s="164" t="str">
        <f>IF(B11="","",COUNTIFS(別記第１号様式別紙_対象者一覧!$B$12:$B$111,B11,別記第１号様式別紙_対象者一覧!$E$12:$E$111,"〇"))</f>
        <v/>
      </c>
      <c r="J11" s="164" t="str">
        <f>IF(C11="","",COUNTIFS(別記第１号様式別紙_対象者一覧!$B$12:$B$111,C11,別記第１号様式別紙_対象者一覧!$J$12:$J$111,"〇"))</f>
        <v/>
      </c>
      <c r="K11" s="164" t="str">
        <f>IF(B11="","",COUNTIFS(別記第１号様式別紙_対象者一覧!$B$12:$B$112,B11,別記第１号様式別紙_対象者一覧!$K$12:$K$112,$K$6))</f>
        <v/>
      </c>
      <c r="L11" s="164" t="str">
        <f>IF(B11="","",COUNTIFS(別記第１号様式別紙_対象者一覧!$B$12:$B$112,B11,別記第１号様式別紙_対象者一覧!$K$12:$K$112,$L$6))</f>
        <v/>
      </c>
      <c r="M11" s="164" t="str">
        <f>IF(B11="","",COUNTIFS(別記第１号様式別紙_対象者一覧!$B$12:$B$112,B11,別記第１号様式別紙_対象者一覧!$K$12:$K$112,$M$6))</f>
        <v/>
      </c>
      <c r="N11" s="164" t="str">
        <f>IF(E11="","",COUNTIFS(別記第１号様式別紙_対象者一覧!$B$12:$B$112,B11,別記第１号様式別紙_対象者一覧!$K$12:$K$112,$N$6))</f>
        <v/>
      </c>
    </row>
    <row r="12" spans="1:14" ht="20.149999999999999" customHeight="1">
      <c r="A12" s="161">
        <v>6</v>
      </c>
      <c r="B12" s="162" t="str" cm="1">
        <f t="array" ref="B12">IFERROR(IF(INDEX(別記第１号様式別紙_対象者一覧!$B$13:$B$112,MATCH(0,COUNTIF(B$7:B11,別記第１号様式別紙_対象者一覧!$B$13:$B$112),0))=0,"",INDEX(別記第１号様式別紙_対象者一覧!$B$13:$B$112,MATCH(0,COUNTIF(B$7:B11,別記第１号様式別紙_対象者一覧!$B$13:$B$112),0))),"")</f>
        <v/>
      </c>
      <c r="C12" s="163" t="str">
        <f>IF(B12="","",VLOOKUP($B12,別記第１号様式別紙_対象者一覧!$B$12:$P$112,1,FALSE))</f>
        <v/>
      </c>
      <c r="D12" s="164" t="str">
        <f>IF(B12="","",IFERROR(VLOOKUP($B12,別記第１号様式別紙_対象者一覧!$B$12:$Q$112,2,FALSE),""))</f>
        <v/>
      </c>
      <c r="E12" s="164" t="str">
        <f>IF(B12="","",VLOOKUP($B12,別記第１号様式別紙_対象者一覧!$B$12:$P$112,3,FALSE))</f>
        <v/>
      </c>
      <c r="F12" s="165" t="str">
        <f>IF(B12="","",SUMIF(別記第１号様式別紙_対象者一覧!$B$12:$B$112,B12,別記第１号様式別紙_対象者一覧!$R$12:$R$112)*1.15)</f>
        <v/>
      </c>
      <c r="G12" s="165" t="str">
        <f t="shared" si="0"/>
        <v/>
      </c>
      <c r="H12" s="164" t="str">
        <f>IF(B12="","",COUNTIF(別記第１号様式別紙_対象者一覧!$B$12:$B$112,B12))</f>
        <v/>
      </c>
      <c r="I12" s="164" t="str">
        <f>IF(B12="","",COUNTIFS(別記第１号様式別紙_対象者一覧!$B$12:$B$111,B12,別記第１号様式別紙_対象者一覧!$E$12:$E$111,"〇"))</f>
        <v/>
      </c>
      <c r="J12" s="164" t="str">
        <f>IF(C12="","",COUNTIFS(別記第１号様式別紙_対象者一覧!$B$12:$B$111,C12,別記第１号様式別紙_対象者一覧!$J$12:$J$111,"〇"))</f>
        <v/>
      </c>
      <c r="K12" s="164" t="str">
        <f>IF(B12="","",COUNTIFS(別記第１号様式別紙_対象者一覧!$B$12:$B$112,B12,別記第１号様式別紙_対象者一覧!$K$12:$K$112,$K$6))</f>
        <v/>
      </c>
      <c r="L12" s="164" t="str">
        <f>IF(B12="","",COUNTIFS(別記第１号様式別紙_対象者一覧!$B$12:$B$112,B12,別記第１号様式別紙_対象者一覧!$K$12:$K$112,$L$6))</f>
        <v/>
      </c>
      <c r="M12" s="164" t="str">
        <f>IF(B12="","",COUNTIFS(別記第１号様式別紙_対象者一覧!$B$12:$B$112,B12,別記第１号様式別紙_対象者一覧!$K$12:$K$112,$M$6))</f>
        <v/>
      </c>
      <c r="N12" s="164" t="str">
        <f>IF(E12="","",COUNTIFS(別記第１号様式別紙_対象者一覧!$B$12:$B$112,B12,別記第１号様式別紙_対象者一覧!$K$12:$K$112,$N$6))</f>
        <v/>
      </c>
    </row>
    <row r="13" spans="1:14" ht="20.149999999999999" customHeight="1">
      <c r="A13" s="161">
        <v>7</v>
      </c>
      <c r="B13" s="161" t="str" cm="1">
        <f t="array" ref="B13">IFERROR(IF(INDEX(別記第１号様式別紙_対象者一覧!$B$13:$B$112,MATCH(0,COUNTIF(B$7:B12,別記第１号様式別紙_対象者一覧!$B$13:$B$112),0))=0,"",INDEX(別記第１号様式別紙_対象者一覧!$B$13:$B$112,MATCH(0,COUNTIF(B$7:B12,別記第１号様式別紙_対象者一覧!$B$13:$B$112),0))),"")</f>
        <v/>
      </c>
      <c r="C13" s="163" t="str">
        <f>IF(B13="","",VLOOKUP($B13,別記第１号様式別紙_対象者一覧!$B$12:$P$112,1,FALSE))</f>
        <v/>
      </c>
      <c r="D13" s="164" t="str">
        <f>IF(B13="","",IFERROR(VLOOKUP($B13,別記第１号様式別紙_対象者一覧!$B$12:$Q$112,2,FALSE),""))</f>
        <v/>
      </c>
      <c r="E13" s="164" t="str">
        <f>IF(B13="","",VLOOKUP($B13,別記第１号様式別紙_対象者一覧!$B$12:$P$112,3,FALSE))</f>
        <v/>
      </c>
      <c r="F13" s="165" t="str">
        <f>IF(B13="","",SUMIF(別記第１号様式別紙_対象者一覧!$B$12:$B$112,B13,別記第１号様式別紙_対象者一覧!$R$12:$R$112)*1.15)</f>
        <v/>
      </c>
      <c r="G13" s="165" t="str">
        <f t="shared" si="0"/>
        <v/>
      </c>
      <c r="H13" s="164" t="str">
        <f>IF(B13="","",COUNTIF(別記第１号様式別紙_対象者一覧!$B$12:$B$112,B13))</f>
        <v/>
      </c>
      <c r="I13" s="164" t="str">
        <f>IF(B13="","",COUNTIFS(別記第１号様式別紙_対象者一覧!$B$12:$B$111,B13,別記第１号様式別紙_対象者一覧!$E$12:$E$111,"〇"))</f>
        <v/>
      </c>
      <c r="J13" s="164" t="str">
        <f>IF(C13="","",COUNTIFS(別記第１号様式別紙_対象者一覧!$B$12:$B$111,C13,別記第１号様式別紙_対象者一覧!$J$12:$J$111,"〇"))</f>
        <v/>
      </c>
      <c r="K13" s="164" t="str">
        <f>IF(B13="","",COUNTIFS(別記第１号様式別紙_対象者一覧!$B$12:$B$112,B13,別記第１号様式別紙_対象者一覧!$K$12:$K$112,$K$6))</f>
        <v/>
      </c>
      <c r="L13" s="164" t="str">
        <f>IF(B13="","",COUNTIFS(別記第１号様式別紙_対象者一覧!$B$12:$B$112,B13,別記第１号様式別紙_対象者一覧!$K$12:$K$112,$L$6))</f>
        <v/>
      </c>
      <c r="M13" s="164" t="str">
        <f>IF(B13="","",COUNTIFS(別記第１号様式別紙_対象者一覧!$B$12:$B$112,B13,別記第１号様式別紙_対象者一覧!$K$12:$K$112,$M$6))</f>
        <v/>
      </c>
      <c r="N13" s="164" t="str">
        <f>IF(E13="","",COUNTIFS(別記第１号様式別紙_対象者一覧!$B$12:$B$112,B13,別記第１号様式別紙_対象者一覧!$K$12:$K$112,$N$6))</f>
        <v/>
      </c>
    </row>
    <row r="14" spans="1:14" ht="20.149999999999999" customHeight="1">
      <c r="A14" s="161">
        <v>8</v>
      </c>
      <c r="B14" s="161" t="str" cm="1">
        <f t="array" ref="B14">IFERROR(IF(INDEX(別記第１号様式別紙_対象者一覧!$B$13:$B$112,MATCH(0,COUNTIF(B$7:B13,別記第１号様式別紙_対象者一覧!$B$13:$B$112),0))=0,"",INDEX(別記第１号様式別紙_対象者一覧!$B$13:$B$112,MATCH(0,COUNTIF(B$7:B13,別記第１号様式別紙_対象者一覧!$B$13:$B$112),0))),"")</f>
        <v/>
      </c>
      <c r="C14" s="163" t="str">
        <f>IF(B14="","",VLOOKUP($B14,別記第１号様式別紙_対象者一覧!$B$12:$P$112,1,FALSE))</f>
        <v/>
      </c>
      <c r="D14" s="164" t="str">
        <f>IF(B14="","",IFERROR(VLOOKUP($B14,別記第１号様式別紙_対象者一覧!$B$12:$Q$112,2,FALSE),""))</f>
        <v/>
      </c>
      <c r="E14" s="164" t="str">
        <f>IF(B14="","",VLOOKUP($B14,別記第１号様式別紙_対象者一覧!$B$12:$P$112,3,FALSE))</f>
        <v/>
      </c>
      <c r="F14" s="165" t="str">
        <f>IF(B14="","",SUMIF(別記第１号様式別紙_対象者一覧!$B$12:$B$112,B14,別記第１号様式別紙_対象者一覧!$R$12:$R$112)*1.15)</f>
        <v/>
      </c>
      <c r="G14" s="165" t="str">
        <f t="shared" si="0"/>
        <v/>
      </c>
      <c r="H14" s="164" t="str">
        <f>IF(B14="","",COUNTIF(別記第１号様式別紙_対象者一覧!$B$12:$B$112,B14))</f>
        <v/>
      </c>
      <c r="I14" s="164" t="str">
        <f>IF(B14="","",COUNTIFS(別記第１号様式別紙_対象者一覧!$B$12:$B$111,B14,別記第１号様式別紙_対象者一覧!$E$12:$E$111,"〇"))</f>
        <v/>
      </c>
      <c r="J14" s="164" t="str">
        <f>IF(C14="","",COUNTIFS(別記第１号様式別紙_対象者一覧!$B$12:$B$111,C14,別記第１号様式別紙_対象者一覧!$J$12:$J$111,"〇"))</f>
        <v/>
      </c>
      <c r="K14" s="164" t="str">
        <f>IF(B14="","",COUNTIFS(別記第１号様式別紙_対象者一覧!$B$12:$B$112,B14,別記第１号様式別紙_対象者一覧!$K$12:$K$112,$K$6))</f>
        <v/>
      </c>
      <c r="L14" s="164" t="str">
        <f>IF(B14="","",COUNTIFS(別記第１号様式別紙_対象者一覧!$B$12:$B$112,B14,別記第１号様式別紙_対象者一覧!$K$12:$K$112,$L$6))</f>
        <v/>
      </c>
      <c r="M14" s="164" t="str">
        <f>IF(B14="","",COUNTIFS(別記第１号様式別紙_対象者一覧!$B$12:$B$112,B14,別記第１号様式別紙_対象者一覧!$K$12:$K$112,$M$6))</f>
        <v/>
      </c>
      <c r="N14" s="164" t="str">
        <f>IF(E14="","",COUNTIFS(別記第１号様式別紙_対象者一覧!$B$12:$B$112,B14,別記第１号様式別紙_対象者一覧!$K$12:$K$112,$N$6))</f>
        <v/>
      </c>
    </row>
    <row r="15" spans="1:14" ht="20.149999999999999" customHeight="1">
      <c r="A15" s="161">
        <v>9</v>
      </c>
      <c r="B15" s="161" t="str" cm="1">
        <f t="array" ref="B15">IFERROR(IF(INDEX(別記第１号様式別紙_対象者一覧!$B$13:$B$112,MATCH(0,COUNTIF(B$7:B14,別記第１号様式別紙_対象者一覧!$B$13:$B$112),0))=0,"",INDEX(別記第１号様式別紙_対象者一覧!$B$13:$B$112,MATCH(0,COUNTIF(B$7:B14,別記第１号様式別紙_対象者一覧!$B$13:$B$112),0))),"")</f>
        <v/>
      </c>
      <c r="C15" s="163" t="str">
        <f>IF(B15="","",VLOOKUP($B15,別記第１号様式別紙_対象者一覧!$B$12:$P$112,1,FALSE))</f>
        <v/>
      </c>
      <c r="D15" s="164" t="str">
        <f>IF(B15="","",IFERROR(VLOOKUP($B15,別記第１号様式別紙_対象者一覧!$B$12:$Q$112,2,FALSE),""))</f>
        <v/>
      </c>
      <c r="E15" s="164" t="str">
        <f>IF(B15="","",VLOOKUP($B15,別記第１号様式別紙_対象者一覧!$B$12:$P$112,3,FALSE))</f>
        <v/>
      </c>
      <c r="F15" s="165" t="str">
        <f>IF(B15="","",SUMIF(別記第１号様式別紙_対象者一覧!$B$12:$B$112,B15,別記第１号様式別紙_対象者一覧!$R$12:$R$112)*1.15)</f>
        <v/>
      </c>
      <c r="G15" s="165" t="str">
        <f t="shared" si="0"/>
        <v/>
      </c>
      <c r="H15" s="164" t="str">
        <f>IF(B15="","",COUNTIF(別記第１号様式別紙_対象者一覧!$B$12:$B$112,B15))</f>
        <v/>
      </c>
      <c r="I15" s="164" t="str">
        <f>IF(B15="","",COUNTIFS(別記第１号様式別紙_対象者一覧!$B$12:$B$111,B15,別記第１号様式別紙_対象者一覧!$E$12:$E$111,"〇"))</f>
        <v/>
      </c>
      <c r="J15" s="164" t="str">
        <f>IF(C15="","",COUNTIFS(別記第１号様式別紙_対象者一覧!$B$12:$B$111,C15,別記第１号様式別紙_対象者一覧!$J$12:$J$111,"〇"))</f>
        <v/>
      </c>
      <c r="K15" s="164" t="str">
        <f>IF(B15="","",COUNTIFS(別記第１号様式別紙_対象者一覧!$B$12:$B$112,B15,別記第１号様式別紙_対象者一覧!$K$12:$K$112,$K$6))</f>
        <v/>
      </c>
      <c r="L15" s="164" t="str">
        <f>IF(B15="","",COUNTIFS(別記第１号様式別紙_対象者一覧!$B$12:$B$112,B15,別記第１号様式別紙_対象者一覧!$K$12:$K$112,$L$6))</f>
        <v/>
      </c>
      <c r="M15" s="164" t="str">
        <f>IF(B15="","",COUNTIFS(別記第１号様式別紙_対象者一覧!$B$12:$B$112,B15,別記第１号様式別紙_対象者一覧!$K$12:$K$112,$M$6))</f>
        <v/>
      </c>
      <c r="N15" s="164" t="str">
        <f>IF(E15="","",COUNTIFS(別記第１号様式別紙_対象者一覧!$B$12:$B$112,B15,別記第１号様式別紙_対象者一覧!$K$12:$K$112,$N$6))</f>
        <v/>
      </c>
    </row>
    <row r="16" spans="1:14" ht="20.149999999999999" customHeight="1">
      <c r="A16" s="161">
        <v>10</v>
      </c>
      <c r="B16" s="161" t="str" cm="1">
        <f t="array" ref="B16">IFERROR(IF(INDEX(別記第１号様式別紙_対象者一覧!$B$13:$B$112,MATCH(0,COUNTIF(B$7:B15,別記第１号様式別紙_対象者一覧!$B$13:$B$112),0))=0,"",INDEX(別記第１号様式別紙_対象者一覧!$B$13:$B$112,MATCH(0,COUNTIF(B$7:B15,別記第１号様式別紙_対象者一覧!$B$13:$B$112),0))),"")</f>
        <v/>
      </c>
      <c r="C16" s="163" t="str">
        <f>IF(B16="","",VLOOKUP($B16,別記第１号様式別紙_対象者一覧!$B$12:$P$112,1,FALSE))</f>
        <v/>
      </c>
      <c r="D16" s="164" t="str">
        <f>IF(B16="","",IFERROR(VLOOKUP($B16,別記第１号様式別紙_対象者一覧!$B$12:$Q$112,2,FALSE),""))</f>
        <v/>
      </c>
      <c r="E16" s="164" t="str">
        <f>IF(B16="","",VLOOKUP($B16,別記第１号様式別紙_対象者一覧!$B$12:$P$112,3,FALSE))</f>
        <v/>
      </c>
      <c r="F16" s="165" t="str">
        <f>IF(B16="","",SUMIF(別記第１号様式別紙_対象者一覧!$B$12:$B$112,B16,別記第１号様式別紙_対象者一覧!$R$12:$R$112)*1.15)</f>
        <v/>
      </c>
      <c r="G16" s="165" t="str">
        <f t="shared" si="0"/>
        <v/>
      </c>
      <c r="H16" s="164" t="str">
        <f>IF(B16="","",COUNTIF(別記第１号様式別紙_対象者一覧!$B$12:$B$112,B16))</f>
        <v/>
      </c>
      <c r="I16" s="164" t="str">
        <f>IF(B16="","",COUNTIFS(別記第１号様式別紙_対象者一覧!$B$12:$B$111,B16,別記第１号様式別紙_対象者一覧!$E$12:$E$111,"〇"))</f>
        <v/>
      </c>
      <c r="J16" s="164" t="str">
        <f>IF(C16="","",COUNTIFS(別記第１号様式別紙_対象者一覧!$B$12:$B$111,C16,別記第１号様式別紙_対象者一覧!$J$12:$J$111,"〇"))</f>
        <v/>
      </c>
      <c r="K16" s="164" t="str">
        <f>IF(B16="","",COUNTIFS(別記第１号様式別紙_対象者一覧!$B$12:$B$112,B16,別記第１号様式別紙_対象者一覧!$K$12:$K$112,$K$6))</f>
        <v/>
      </c>
      <c r="L16" s="164" t="str">
        <f>IF(B16="","",COUNTIFS(別記第１号様式別紙_対象者一覧!$B$12:$B$112,B16,別記第１号様式別紙_対象者一覧!$K$12:$K$112,$L$6))</f>
        <v/>
      </c>
      <c r="M16" s="164" t="str">
        <f>IF(B16="","",COUNTIFS(別記第１号様式別紙_対象者一覧!$B$12:$B$112,B16,別記第１号様式別紙_対象者一覧!$K$12:$K$112,$M$6))</f>
        <v/>
      </c>
      <c r="N16" s="164" t="str">
        <f>IF(E16="","",COUNTIFS(別記第１号様式別紙_対象者一覧!$B$12:$B$112,B16,別記第１号様式別紙_対象者一覧!$K$12:$K$112,$N$6))</f>
        <v/>
      </c>
    </row>
    <row r="17" spans="1:16" ht="20.149999999999999" customHeight="1">
      <c r="A17" s="161">
        <v>11</v>
      </c>
      <c r="B17" s="161" t="str" cm="1">
        <f t="array" ref="B17">IFERROR(IF(INDEX(別記第１号様式別紙_対象者一覧!$B$13:$B$112,MATCH(0,COUNTIF(B$7:B16,別記第１号様式別紙_対象者一覧!$B$13:$B$112),0))=0,"",INDEX(別記第１号様式別紙_対象者一覧!$B$13:$B$112,MATCH(0,COUNTIF(B$7:B16,別記第１号様式別紙_対象者一覧!$B$13:$B$112),0))),"")</f>
        <v/>
      </c>
      <c r="C17" s="163" t="str">
        <f>IF(B17="","",VLOOKUP($B17,別記第１号様式別紙_対象者一覧!$B$12:$P$112,1,FALSE))</f>
        <v/>
      </c>
      <c r="D17" s="164" t="str">
        <f>IF(B17="","",IFERROR(VLOOKUP($B17,別記第１号様式別紙_対象者一覧!$B$12:$Q$112,2,FALSE),""))</f>
        <v/>
      </c>
      <c r="E17" s="164" t="str">
        <f>IF(B17="","",VLOOKUP($B17,別記第１号様式別紙_対象者一覧!$B$12:$P$112,3,FALSE))</f>
        <v/>
      </c>
      <c r="F17" s="165" t="str">
        <f>IF(B17="","",SUMIF(別記第１号様式別紙_対象者一覧!$B$12:$B$112,B17,別記第１号様式別紙_対象者一覧!$R$12:$R$112)*1.15)</f>
        <v/>
      </c>
      <c r="G17" s="165" t="str">
        <f t="shared" si="0"/>
        <v/>
      </c>
      <c r="H17" s="164" t="str">
        <f>IF(B17="","",COUNTIF(別記第１号様式別紙_対象者一覧!$B$12:$B$112,B17))</f>
        <v/>
      </c>
      <c r="I17" s="164" t="str">
        <f>IF(B17="","",COUNTIFS(別記第１号様式別紙_対象者一覧!$B$12:$B$111,B17,別記第１号様式別紙_対象者一覧!$E$12:$E$111,"〇"))</f>
        <v/>
      </c>
      <c r="J17" s="164" t="str">
        <f>IF(C17="","",COUNTIFS(別記第１号様式別紙_対象者一覧!$B$12:$B$111,C17,別記第１号様式別紙_対象者一覧!$J$12:$J$111,"〇"))</f>
        <v/>
      </c>
      <c r="K17" s="164" t="str">
        <f>IF(B17="","",COUNTIFS(別記第１号様式別紙_対象者一覧!$B$12:$B$112,B17,別記第１号様式別紙_対象者一覧!$K$12:$K$112,$K$6))</f>
        <v/>
      </c>
      <c r="L17" s="164" t="str">
        <f>IF(B17="","",COUNTIFS(別記第１号様式別紙_対象者一覧!$B$12:$B$112,B17,別記第１号様式別紙_対象者一覧!$K$12:$K$112,$L$6))</f>
        <v/>
      </c>
      <c r="M17" s="164" t="str">
        <f>IF(B17="","",COUNTIFS(別記第１号様式別紙_対象者一覧!$B$12:$B$112,B17,別記第１号様式別紙_対象者一覧!$K$12:$K$112,$M$6))</f>
        <v/>
      </c>
      <c r="N17" s="164" t="str">
        <f>IF(E17="","",COUNTIFS(別記第１号様式別紙_対象者一覧!$B$12:$B$112,B17,別記第１号様式別紙_対象者一覧!$K$12:$K$112,$N$6))</f>
        <v/>
      </c>
    </row>
    <row r="18" spans="1:16" ht="20.149999999999999" customHeight="1">
      <c r="A18" s="161">
        <v>12</v>
      </c>
      <c r="B18" s="161" t="str" cm="1">
        <f t="array" ref="B18">IFERROR(IF(INDEX(別記第１号様式別紙_対象者一覧!$B$13:$B$112,MATCH(0,COUNTIF(B$7:B17,別記第１号様式別紙_対象者一覧!$B$13:$B$112),0))=0,"",INDEX(別記第１号様式別紙_対象者一覧!$B$13:$B$112,MATCH(0,COUNTIF(B$7:B17,別記第１号様式別紙_対象者一覧!$B$13:$B$112),0))),"")</f>
        <v/>
      </c>
      <c r="C18" s="163" t="str">
        <f>IF(B18="","",VLOOKUP($B18,別記第１号様式別紙_対象者一覧!$B$12:$P$112,1,FALSE))</f>
        <v/>
      </c>
      <c r="D18" s="164" t="str">
        <f>IF(B18="","",IFERROR(VLOOKUP($B18,別記第１号様式別紙_対象者一覧!$B$12:$Q$112,2,FALSE),""))</f>
        <v/>
      </c>
      <c r="E18" s="164" t="str">
        <f>IF(B18="","",VLOOKUP($B18,別記第１号様式別紙_対象者一覧!$B$12:$P$112,3,FALSE))</f>
        <v/>
      </c>
      <c r="F18" s="165" t="str">
        <f>IF(B18="","",SUMIF(別記第１号様式別紙_対象者一覧!$B$12:$B$112,B18,別記第１号様式別紙_対象者一覧!$R$12:$R$112)*1.15)</f>
        <v/>
      </c>
      <c r="G18" s="165" t="str">
        <f t="shared" si="0"/>
        <v/>
      </c>
      <c r="H18" s="164" t="str">
        <f>IF(B18="","",COUNTIF(別記第１号様式別紙_対象者一覧!$B$12:$B$112,B18))</f>
        <v/>
      </c>
      <c r="I18" s="164" t="str">
        <f>IF(B18="","",COUNTIFS(別記第１号様式別紙_対象者一覧!$B$12:$B$111,B18,別記第１号様式別紙_対象者一覧!$E$12:$E$111,"〇"))</f>
        <v/>
      </c>
      <c r="J18" s="164" t="str">
        <f>IF(C18="","",COUNTIFS(別記第１号様式別紙_対象者一覧!$B$12:$B$111,C18,別記第１号様式別紙_対象者一覧!$J$12:$J$111,"〇"))</f>
        <v/>
      </c>
      <c r="K18" s="164" t="str">
        <f>IF(B18="","",COUNTIFS(別記第１号様式別紙_対象者一覧!$B$12:$B$112,B18,別記第１号様式別紙_対象者一覧!$K$12:$K$112,$K$6))</f>
        <v/>
      </c>
      <c r="L18" s="164" t="str">
        <f>IF(B18="","",COUNTIFS(別記第１号様式別紙_対象者一覧!$B$12:$B$112,B18,別記第１号様式別紙_対象者一覧!$K$12:$K$112,$L$6))</f>
        <v/>
      </c>
      <c r="M18" s="164" t="str">
        <f>IF(B18="","",COUNTIFS(別記第１号様式別紙_対象者一覧!$B$12:$B$112,B18,別記第１号様式別紙_対象者一覧!$K$12:$K$112,$M$6))</f>
        <v/>
      </c>
      <c r="N18" s="164" t="str">
        <f>IF(E18="","",COUNTIFS(別記第１号様式別紙_対象者一覧!$B$12:$B$112,B18,別記第１号様式別紙_対象者一覧!$K$12:$K$112,$N$6))</f>
        <v/>
      </c>
    </row>
    <row r="19" spans="1:16" ht="20.149999999999999" customHeight="1">
      <c r="A19" s="161">
        <v>13</v>
      </c>
      <c r="B19" s="161" t="str" cm="1">
        <f t="array" ref="B19">IFERROR(IF(INDEX(別記第１号様式別紙_対象者一覧!$B$13:$B$112,MATCH(0,COUNTIF(B$7:B18,別記第１号様式別紙_対象者一覧!$B$13:$B$112),0))=0,"",INDEX(別記第１号様式別紙_対象者一覧!$B$13:$B$112,MATCH(0,COUNTIF(B$7:B18,別記第１号様式別紙_対象者一覧!$B$13:$B$112),0))),"")</f>
        <v/>
      </c>
      <c r="C19" s="163" t="str">
        <f>IF(B19="","",VLOOKUP($B19,別記第１号様式別紙_対象者一覧!$B$12:$P$112,1,FALSE))</f>
        <v/>
      </c>
      <c r="D19" s="164" t="str">
        <f>IF(B19="","",IFERROR(VLOOKUP($B19,別記第１号様式別紙_対象者一覧!$B$12:$Q$112,2,FALSE),""))</f>
        <v/>
      </c>
      <c r="E19" s="164" t="str">
        <f>IF(B19="","",VLOOKUP($B19,別記第１号様式別紙_対象者一覧!$B$12:$P$112,3,FALSE))</f>
        <v/>
      </c>
      <c r="F19" s="165" t="str">
        <f>IF(B19="","",SUMIF(別記第１号様式別紙_対象者一覧!$B$12:$B$112,B19,別記第１号様式別紙_対象者一覧!$R$12:$R$112)*1.15)</f>
        <v/>
      </c>
      <c r="G19" s="165" t="str">
        <f t="shared" si="0"/>
        <v/>
      </c>
      <c r="H19" s="164" t="str">
        <f>IF(B19="","",COUNTIF(別記第１号様式別紙_対象者一覧!$B$12:$B$112,B19))</f>
        <v/>
      </c>
      <c r="I19" s="164" t="str">
        <f>IF(B19="","",COUNTIFS(別記第１号様式別紙_対象者一覧!$B$12:$B$111,B19,別記第１号様式別紙_対象者一覧!$E$12:$E$111,"〇"))</f>
        <v/>
      </c>
      <c r="J19" s="164" t="str">
        <f>IF(C19="","",COUNTIFS(別記第１号様式別紙_対象者一覧!$B$12:$B$111,C19,別記第１号様式別紙_対象者一覧!$J$12:$J$111,"〇"))</f>
        <v/>
      </c>
      <c r="K19" s="164" t="str">
        <f>IF(B19="","",COUNTIFS(別記第１号様式別紙_対象者一覧!$B$12:$B$112,B19,別記第１号様式別紙_対象者一覧!$K$12:$K$112,$K$6))</f>
        <v/>
      </c>
      <c r="L19" s="164" t="str">
        <f>IF(B19="","",COUNTIFS(別記第１号様式別紙_対象者一覧!$B$12:$B$112,B19,別記第１号様式別紙_対象者一覧!$K$12:$K$112,$L$6))</f>
        <v/>
      </c>
      <c r="M19" s="164" t="str">
        <f>IF(B19="","",COUNTIFS(別記第１号様式別紙_対象者一覧!$B$12:$B$112,B19,別記第１号様式別紙_対象者一覧!$K$12:$K$112,$M$6))</f>
        <v/>
      </c>
      <c r="N19" s="164" t="str">
        <f>IF(E19="","",COUNTIFS(別記第１号様式別紙_対象者一覧!$B$12:$B$112,B19,別記第１号様式別紙_対象者一覧!$K$12:$K$112,$N$6))</f>
        <v/>
      </c>
    </row>
    <row r="20" spans="1:16" ht="20.149999999999999" customHeight="1">
      <c r="A20" s="161">
        <v>14</v>
      </c>
      <c r="B20" s="161" t="str" cm="1">
        <f t="array" ref="B20">IFERROR(IF(INDEX(別記第１号様式別紙_対象者一覧!$B$13:$B$112,MATCH(0,COUNTIF(B$7:B19,別記第１号様式別紙_対象者一覧!$B$13:$B$112),0))=0,"",INDEX(別記第１号様式別紙_対象者一覧!$B$13:$B$112,MATCH(0,COUNTIF(B$7:B19,別記第１号様式別紙_対象者一覧!$B$13:$B$112),0))),"")</f>
        <v/>
      </c>
      <c r="C20" s="163" t="str">
        <f>IF(B20="","",VLOOKUP($B20,別記第１号様式別紙_対象者一覧!$B$12:$P$112,1,FALSE))</f>
        <v/>
      </c>
      <c r="D20" s="164" t="str">
        <f>IF(B20="","",IFERROR(VLOOKUP($B20,別記第１号様式別紙_対象者一覧!$B$12:$Q$112,2,FALSE),""))</f>
        <v/>
      </c>
      <c r="E20" s="164" t="str">
        <f>IF(B20="","",VLOOKUP($B20,別記第１号様式別紙_対象者一覧!$B$12:$P$112,3,FALSE))</f>
        <v/>
      </c>
      <c r="F20" s="165" t="str">
        <f>IF(B20="","",SUMIF(別記第１号様式別紙_対象者一覧!$B$12:$B$112,B20,別記第１号様式別紙_対象者一覧!$R$12:$R$112)*1.15)</f>
        <v/>
      </c>
      <c r="G20" s="165" t="str">
        <f t="shared" si="0"/>
        <v/>
      </c>
      <c r="H20" s="164" t="str">
        <f>IF(B20="","",COUNTIF(別記第１号様式別紙_対象者一覧!$B$12:$B$112,B20))</f>
        <v/>
      </c>
      <c r="I20" s="164" t="str">
        <f>IF(B20="","",COUNTIFS(別記第１号様式別紙_対象者一覧!$B$12:$B$111,B20,別記第１号様式別紙_対象者一覧!$E$12:$E$111,"〇"))</f>
        <v/>
      </c>
      <c r="J20" s="164" t="str">
        <f>IF(C20="","",COUNTIFS(別記第１号様式別紙_対象者一覧!$B$12:$B$111,C20,別記第１号様式別紙_対象者一覧!$J$12:$J$111,"〇"))</f>
        <v/>
      </c>
      <c r="K20" s="164" t="str">
        <f>IF(B20="","",COUNTIFS(別記第１号様式別紙_対象者一覧!$B$12:$B$112,B20,別記第１号様式別紙_対象者一覧!$K$12:$K$112,$K$6))</f>
        <v/>
      </c>
      <c r="L20" s="164" t="str">
        <f>IF(B20="","",COUNTIFS(別記第１号様式別紙_対象者一覧!$B$12:$B$112,B20,別記第１号様式別紙_対象者一覧!$K$12:$K$112,$L$6))</f>
        <v/>
      </c>
      <c r="M20" s="164" t="str">
        <f>IF(B20="","",COUNTIFS(別記第１号様式別紙_対象者一覧!$B$12:$B$112,B20,別記第１号様式別紙_対象者一覧!$K$12:$K$112,$M$6))</f>
        <v/>
      </c>
      <c r="N20" s="164" t="str">
        <f>IF(E20="","",COUNTIFS(別記第１号様式別紙_対象者一覧!$B$12:$B$112,B20,別記第１号様式別紙_対象者一覧!$K$12:$K$112,$N$6))</f>
        <v/>
      </c>
    </row>
    <row r="21" spans="1:16" ht="20.149999999999999" customHeight="1">
      <c r="A21" s="161">
        <v>15</v>
      </c>
      <c r="B21" s="161" t="str" cm="1">
        <f t="array" ref="B21">IFERROR(IF(INDEX(別記第１号様式別紙_対象者一覧!$B$13:$B$112,MATCH(0,COUNTIF(B$7:B20,別記第１号様式別紙_対象者一覧!$B$13:$B$112),0))=0,"",INDEX(別記第１号様式別紙_対象者一覧!$B$13:$B$112,MATCH(0,COUNTIF(B$7:B20,別記第１号様式別紙_対象者一覧!$B$13:$B$112),0))),"")</f>
        <v/>
      </c>
      <c r="C21" s="163" t="str">
        <f>IF(B21="","",VLOOKUP($B21,別記第１号様式別紙_対象者一覧!$B$12:$P$112,1,FALSE))</f>
        <v/>
      </c>
      <c r="D21" s="164" t="str">
        <f>IF(B21="","",IFERROR(VLOOKUP($B21,別記第１号様式別紙_対象者一覧!$B$12:$Q$112,2,FALSE),""))</f>
        <v/>
      </c>
      <c r="E21" s="164" t="str">
        <f>IF(B21="","",VLOOKUP($B21,別記第１号様式別紙_対象者一覧!$B$12:$P$112,3,FALSE))</f>
        <v/>
      </c>
      <c r="F21" s="165" t="str">
        <f>IF(B21="","",SUMIF(別記第１号様式別紙_対象者一覧!$B$12:$B$112,B21,別記第１号様式別紙_対象者一覧!$R$12:$R$112)*1.15)</f>
        <v/>
      </c>
      <c r="G21" s="165" t="str">
        <f t="shared" si="0"/>
        <v/>
      </c>
      <c r="H21" s="164" t="str">
        <f>IF(B21="","",COUNTIF(別記第１号様式別紙_対象者一覧!$B$12:$B$112,B21))</f>
        <v/>
      </c>
      <c r="I21" s="164" t="str">
        <f>IF(B21="","",COUNTIFS(別記第１号様式別紙_対象者一覧!$B$12:$B$111,B21,別記第１号様式別紙_対象者一覧!$E$12:$E$111,"〇"))</f>
        <v/>
      </c>
      <c r="J21" s="164" t="str">
        <f>IF(C21="","",COUNTIFS(別記第１号様式別紙_対象者一覧!$B$12:$B$111,C21,別記第１号様式別紙_対象者一覧!$J$12:$J$111,"〇"))</f>
        <v/>
      </c>
      <c r="K21" s="164" t="str">
        <f>IF(B21="","",COUNTIFS(別記第１号様式別紙_対象者一覧!$B$12:$B$112,B21,別記第１号様式別紙_対象者一覧!$K$12:$K$112,$K$6))</f>
        <v/>
      </c>
      <c r="L21" s="164" t="str">
        <f>IF(B21="","",COUNTIFS(別記第１号様式別紙_対象者一覧!$B$12:$B$112,B21,別記第１号様式別紙_対象者一覧!$K$12:$K$112,$L$6))</f>
        <v/>
      </c>
      <c r="M21" s="164" t="str">
        <f>IF(B21="","",COUNTIFS(別記第１号様式別紙_対象者一覧!$B$12:$B$112,B21,別記第１号様式別紙_対象者一覧!$K$12:$K$112,$M$6))</f>
        <v/>
      </c>
      <c r="N21" s="164" t="str">
        <f>IF(E21="","",COUNTIFS(別記第１号様式別紙_対象者一覧!$B$12:$B$112,B21,別記第１号様式別紙_対象者一覧!$K$12:$K$112,$N$6))</f>
        <v/>
      </c>
    </row>
    <row r="22" spans="1:16" ht="20.149999999999999" customHeight="1">
      <c r="A22" s="161">
        <v>16</v>
      </c>
      <c r="B22" s="161" t="str" cm="1">
        <f t="array" ref="B22">IFERROR(IF(INDEX(別記第１号様式別紙_対象者一覧!$B$13:$B$112,MATCH(0,COUNTIF(B$7:B21,別記第１号様式別紙_対象者一覧!$B$13:$B$112),0))=0,"",INDEX(別記第１号様式別紙_対象者一覧!$B$13:$B$112,MATCH(0,COUNTIF(B$7:B21,別記第１号様式別紙_対象者一覧!$B$13:$B$112),0))),"")</f>
        <v/>
      </c>
      <c r="C22" s="163" t="str">
        <f>IF(B22="","",VLOOKUP($B22,別記第１号様式別紙_対象者一覧!$B$12:$P$112,1,FALSE))</f>
        <v/>
      </c>
      <c r="D22" s="164" t="str">
        <f>IF(B22="","",IFERROR(VLOOKUP($B22,別記第１号様式別紙_対象者一覧!$B$12:$Q$112,2,FALSE),""))</f>
        <v/>
      </c>
      <c r="E22" s="164" t="str">
        <f>IF(B22="","",VLOOKUP($B22,別記第１号様式別紙_対象者一覧!$B$12:$P$112,3,FALSE))</f>
        <v/>
      </c>
      <c r="F22" s="165" t="str">
        <f>IF(B22="","",SUMIF(別記第１号様式別紙_対象者一覧!$B$12:$B$112,B22,別記第１号様式別紙_対象者一覧!$R$12:$R$112)*1.15)</f>
        <v/>
      </c>
      <c r="G22" s="165" t="str">
        <f t="shared" si="0"/>
        <v/>
      </c>
      <c r="H22" s="164" t="str">
        <f>IF(B22="","",COUNTIF(別記第１号様式別紙_対象者一覧!$B$12:$B$112,B22))</f>
        <v/>
      </c>
      <c r="I22" s="164" t="str">
        <f>IF(B22="","",COUNTIFS(別記第１号様式別紙_対象者一覧!$B$12:$B$111,B22,別記第１号様式別紙_対象者一覧!$E$12:$E$111,"〇"))</f>
        <v/>
      </c>
      <c r="J22" s="164" t="str">
        <f>IF(C22="","",COUNTIFS(別記第１号様式別紙_対象者一覧!$B$12:$B$111,C22,別記第１号様式別紙_対象者一覧!$J$12:$J$111,"〇"))</f>
        <v/>
      </c>
      <c r="K22" s="164" t="str">
        <f>IF(B22="","",COUNTIFS(別記第１号様式別紙_対象者一覧!$B$12:$B$112,B22,別記第１号様式別紙_対象者一覧!$K$12:$K$112,$K$6))</f>
        <v/>
      </c>
      <c r="L22" s="164" t="str">
        <f>IF(B22="","",COUNTIFS(別記第１号様式別紙_対象者一覧!$B$12:$B$112,B22,別記第１号様式別紙_対象者一覧!$K$12:$K$112,$L$6))</f>
        <v/>
      </c>
      <c r="M22" s="164" t="str">
        <f>IF(B22="","",COUNTIFS(別記第１号様式別紙_対象者一覧!$B$12:$B$112,B22,別記第１号様式別紙_対象者一覧!$K$12:$K$112,$M$6))</f>
        <v/>
      </c>
      <c r="N22" s="164" t="str">
        <f>IF(E22="","",COUNTIFS(別記第１号様式別紙_対象者一覧!$B$12:$B$112,B22,別記第１号様式別紙_対象者一覧!$K$12:$K$112,$N$6))</f>
        <v/>
      </c>
    </row>
    <row r="23" spans="1:16" ht="20.149999999999999" customHeight="1">
      <c r="A23" s="161">
        <v>17</v>
      </c>
      <c r="B23" s="161" t="str" cm="1">
        <f t="array" ref="B23">IFERROR(IF(INDEX(別記第１号様式別紙_対象者一覧!$B$13:$B$112,MATCH(0,COUNTIF(B$7:B22,別記第１号様式別紙_対象者一覧!$B$13:$B$112),0))=0,"",INDEX(別記第１号様式別紙_対象者一覧!$B$13:$B$112,MATCH(0,COUNTIF(B$7:B22,別記第１号様式別紙_対象者一覧!$B$13:$B$112),0))),"")</f>
        <v/>
      </c>
      <c r="C23" s="163" t="str">
        <f>IF(B23="","",VLOOKUP($B23,別記第１号様式別紙_対象者一覧!$B$12:$P$112,1,FALSE))</f>
        <v/>
      </c>
      <c r="D23" s="164" t="str">
        <f>IF(B23="","",IFERROR(VLOOKUP($B23,別記第１号様式別紙_対象者一覧!$B$12:$Q$112,2,FALSE),""))</f>
        <v/>
      </c>
      <c r="E23" s="164" t="str">
        <f>IF(B23="","",VLOOKUP($B23,別記第１号様式別紙_対象者一覧!$B$12:$P$112,3,FALSE))</f>
        <v/>
      </c>
      <c r="F23" s="165" t="str">
        <f>IF(B23="","",SUMIF(別記第１号様式別紙_対象者一覧!$B$12:$B$112,B23,別記第１号様式別紙_対象者一覧!$R$12:$R$112)*1.15)</f>
        <v/>
      </c>
      <c r="G23" s="165" t="str">
        <f t="shared" si="0"/>
        <v/>
      </c>
      <c r="H23" s="164" t="str">
        <f>IF(B23="","",COUNTIF(別記第１号様式別紙_対象者一覧!$B$12:$B$112,B23))</f>
        <v/>
      </c>
      <c r="I23" s="164" t="str">
        <f>IF(B23="","",COUNTIFS(別記第１号様式別紙_対象者一覧!$B$12:$B$111,B23,別記第１号様式別紙_対象者一覧!$E$12:$E$111,"〇"))</f>
        <v/>
      </c>
      <c r="J23" s="164" t="str">
        <f>IF(C23="","",COUNTIFS(別記第１号様式別紙_対象者一覧!$B$12:$B$111,C23,別記第１号様式別紙_対象者一覧!$J$12:$J$111,"〇"))</f>
        <v/>
      </c>
      <c r="K23" s="164" t="str">
        <f>IF(B23="","",COUNTIFS(別記第１号様式別紙_対象者一覧!$B$12:$B$112,B23,別記第１号様式別紙_対象者一覧!$K$12:$K$112,$K$6))</f>
        <v/>
      </c>
      <c r="L23" s="164" t="str">
        <f>IF(B23="","",COUNTIFS(別記第１号様式別紙_対象者一覧!$B$12:$B$112,B23,別記第１号様式別紙_対象者一覧!$K$12:$K$112,$L$6))</f>
        <v/>
      </c>
      <c r="M23" s="164" t="str">
        <f>IF(B23="","",COUNTIFS(別記第１号様式別紙_対象者一覧!$B$12:$B$112,B23,別記第１号様式別紙_対象者一覧!$K$12:$K$112,$M$6))</f>
        <v/>
      </c>
      <c r="N23" s="164" t="str">
        <f>IF(E23="","",COUNTIFS(別記第１号様式別紙_対象者一覧!$B$12:$B$112,B23,別記第１号様式別紙_対象者一覧!$K$12:$K$112,$N$6))</f>
        <v/>
      </c>
    </row>
    <row r="24" spans="1:16" ht="20.149999999999999" customHeight="1">
      <c r="A24" s="161">
        <v>18</v>
      </c>
      <c r="B24" s="161" t="str" cm="1">
        <f t="array" ref="B24">IFERROR(IF(INDEX(別記第１号様式別紙_対象者一覧!$B$13:$B$112,MATCH(0,COUNTIF(B$7:B23,別記第１号様式別紙_対象者一覧!$B$13:$B$112),0))=0,"",INDEX(別記第１号様式別紙_対象者一覧!$B$13:$B$112,MATCH(0,COUNTIF(B$7:B23,別記第１号様式別紙_対象者一覧!$B$13:$B$112),0))),"")</f>
        <v/>
      </c>
      <c r="C24" s="163" t="str">
        <f>IF(B24="","",VLOOKUP($B24,別記第１号様式別紙_対象者一覧!$B$12:$P$112,1,FALSE))</f>
        <v/>
      </c>
      <c r="D24" s="164" t="str">
        <f>IF(B24="","",IFERROR(VLOOKUP($B24,別記第１号様式別紙_対象者一覧!$B$12:$Q$112,2,FALSE),""))</f>
        <v/>
      </c>
      <c r="E24" s="164" t="str">
        <f>IF(B24="","",VLOOKUP($B24,別記第１号様式別紙_対象者一覧!$B$12:$P$112,3,FALSE))</f>
        <v/>
      </c>
      <c r="F24" s="165" t="str">
        <f>IF(B24="","",SUMIF(別記第１号様式別紙_対象者一覧!$B$12:$B$112,B24,別記第１号様式別紙_対象者一覧!$R$12:$R$112)*1.15)</f>
        <v/>
      </c>
      <c r="G24" s="165" t="str">
        <f t="shared" si="0"/>
        <v/>
      </c>
      <c r="H24" s="164" t="str">
        <f>IF(B24="","",COUNTIF(別記第１号様式別紙_対象者一覧!$B$12:$B$112,B24))</f>
        <v/>
      </c>
      <c r="I24" s="164" t="str">
        <f>IF(B24="","",COUNTIFS(別記第１号様式別紙_対象者一覧!$B$12:$B$111,B24,別記第１号様式別紙_対象者一覧!$E$12:$E$111,"〇"))</f>
        <v/>
      </c>
      <c r="J24" s="164" t="str">
        <f>IF(C24="","",COUNTIFS(別記第１号様式別紙_対象者一覧!$B$12:$B$111,C24,別記第１号様式別紙_対象者一覧!$J$12:$J$111,"〇"))</f>
        <v/>
      </c>
      <c r="K24" s="164" t="str">
        <f>IF(B24="","",COUNTIFS(別記第１号様式別紙_対象者一覧!$B$12:$B$112,B24,別記第１号様式別紙_対象者一覧!$K$12:$K$112,$K$6))</f>
        <v/>
      </c>
      <c r="L24" s="164" t="str">
        <f>IF(B24="","",COUNTIFS(別記第１号様式別紙_対象者一覧!$B$12:$B$112,B24,別記第１号様式別紙_対象者一覧!$K$12:$K$112,$L$6))</f>
        <v/>
      </c>
      <c r="M24" s="164" t="str">
        <f>IF(B24="","",COUNTIFS(別記第１号様式別紙_対象者一覧!$B$12:$B$112,B24,別記第１号様式別紙_対象者一覧!$K$12:$K$112,$M$6))</f>
        <v/>
      </c>
      <c r="N24" s="164" t="str">
        <f>IF(E24="","",COUNTIFS(別記第１号様式別紙_対象者一覧!$B$12:$B$112,B24,別記第１号様式別紙_対象者一覧!$K$12:$K$112,$N$6))</f>
        <v/>
      </c>
    </row>
    <row r="25" spans="1:16" ht="20.149999999999999" customHeight="1">
      <c r="A25" s="161">
        <v>19</v>
      </c>
      <c r="B25" s="161" t="str" cm="1">
        <f t="array" ref="B25">IFERROR(IF(INDEX(別記第１号様式別紙_対象者一覧!$B$13:$B$112,MATCH(0,COUNTIF(B$7:B24,別記第１号様式別紙_対象者一覧!$B$13:$B$112),0))=0,"",INDEX(別記第１号様式別紙_対象者一覧!$B$13:$B$112,MATCH(0,COUNTIF(B$7:B24,別記第１号様式別紙_対象者一覧!$B$13:$B$112),0))),"")</f>
        <v/>
      </c>
      <c r="C25" s="163" t="str">
        <f>IF(B25="","",VLOOKUP($B25,別記第１号様式別紙_対象者一覧!$B$12:$P$112,1,FALSE))</f>
        <v/>
      </c>
      <c r="D25" s="164" t="str">
        <f>IF(B25="","",IFERROR(VLOOKUP($B25,別記第１号様式別紙_対象者一覧!$B$12:$Q$112,2,FALSE),""))</f>
        <v/>
      </c>
      <c r="E25" s="164" t="str">
        <f>IF(B25="","",VLOOKUP($B25,別記第１号様式別紙_対象者一覧!$B$12:$P$112,3,FALSE))</f>
        <v/>
      </c>
      <c r="F25" s="165" t="str">
        <f>IF(B25="","",SUMIF(別記第１号様式別紙_対象者一覧!$B$12:$B$112,B25,別記第１号様式別紙_対象者一覧!$R$12:$R$112)*1.15)</f>
        <v/>
      </c>
      <c r="G25" s="165" t="str">
        <f t="shared" si="0"/>
        <v/>
      </c>
      <c r="H25" s="164" t="str">
        <f>IF(B25="","",COUNTIF(別記第１号様式別紙_対象者一覧!$B$12:$B$112,B25))</f>
        <v/>
      </c>
      <c r="I25" s="164" t="str">
        <f>IF(B25="","",COUNTIFS(別記第１号様式別紙_対象者一覧!$B$12:$B$111,B25,別記第１号様式別紙_対象者一覧!$E$12:$E$111,"〇"))</f>
        <v/>
      </c>
      <c r="J25" s="164" t="str">
        <f>IF(C25="","",COUNTIFS(別記第１号様式別紙_対象者一覧!$B$12:$B$111,C25,別記第１号様式別紙_対象者一覧!$J$12:$J$111,"〇"))</f>
        <v/>
      </c>
      <c r="K25" s="164" t="str">
        <f>IF(B25="","",COUNTIFS(別記第１号様式別紙_対象者一覧!$B$12:$B$112,B25,別記第１号様式別紙_対象者一覧!$K$12:$K$112,$K$6))</f>
        <v/>
      </c>
      <c r="L25" s="164" t="str">
        <f>IF(B25="","",COUNTIFS(別記第１号様式別紙_対象者一覧!$B$12:$B$112,B25,別記第１号様式別紙_対象者一覧!$K$12:$K$112,$L$6))</f>
        <v/>
      </c>
      <c r="M25" s="164" t="str">
        <f>IF(B25="","",COUNTIFS(別記第１号様式別紙_対象者一覧!$B$12:$B$112,B25,別記第１号様式別紙_対象者一覧!$K$12:$K$112,$M$6))</f>
        <v/>
      </c>
      <c r="N25" s="164" t="str">
        <f>IF(E25="","",COUNTIFS(別記第１号様式別紙_対象者一覧!$B$12:$B$112,B25,別記第１号様式別紙_対象者一覧!$K$12:$K$112,$N$6))</f>
        <v/>
      </c>
    </row>
    <row r="26" spans="1:16" ht="20.149999999999999" customHeight="1">
      <c r="A26" s="161">
        <v>20</v>
      </c>
      <c r="B26" s="161" t="str" cm="1">
        <f t="array" ref="B26">IFERROR(IF(INDEX(別記第１号様式別紙_対象者一覧!$B$13:$B$112,MATCH(0,COUNTIF(B$7:B25,別記第１号様式別紙_対象者一覧!$B$13:$B$112),0))=0,"",INDEX(別記第１号様式別紙_対象者一覧!$B$13:$B$112,MATCH(0,COUNTIF(B$7:B25,別記第１号様式別紙_対象者一覧!$B$13:$B$112),0))),"")</f>
        <v/>
      </c>
      <c r="C26" s="163" t="str">
        <f>IF(B26="","",VLOOKUP($B26,別記第１号様式別紙_対象者一覧!$B$12:$P$112,1,FALSE))</f>
        <v/>
      </c>
      <c r="D26" s="164" t="str">
        <f>IF(B26="","",IFERROR(VLOOKUP($B26,別記第１号様式別紙_対象者一覧!$B$12:$Q$112,2,FALSE),""))</f>
        <v/>
      </c>
      <c r="E26" s="164" t="str">
        <f>IF(B26="","",VLOOKUP($B26,別記第１号様式別紙_対象者一覧!$B$12:$P$112,3,FALSE))</f>
        <v/>
      </c>
      <c r="F26" s="165" t="str">
        <f>IF(B26="","",SUMIF(別記第１号様式別紙_対象者一覧!$B$12:$B$112,B26,別記第１号様式別紙_対象者一覧!$R$12:$R$112)*1.15)</f>
        <v/>
      </c>
      <c r="G26" s="165" t="str">
        <f t="shared" si="0"/>
        <v/>
      </c>
      <c r="H26" s="164" t="str">
        <f>IF(B26="","",COUNTIF(別記第１号様式別紙_対象者一覧!$B$12:$B$112,B26))</f>
        <v/>
      </c>
      <c r="I26" s="164" t="str">
        <f>IF(B26="","",COUNTIFS(別記第１号様式別紙_対象者一覧!$B$12:$B$111,B26,別記第１号様式別紙_対象者一覧!$E$12:$E$111,"〇"))</f>
        <v/>
      </c>
      <c r="J26" s="164" t="str">
        <f>IF(C26="","",COUNTIFS(別記第１号様式別紙_対象者一覧!$B$12:$B$111,C26,別記第１号様式別紙_対象者一覧!$J$12:$J$111,"〇"))</f>
        <v/>
      </c>
      <c r="K26" s="164" t="str">
        <f>IF(B26="","",COUNTIFS(別記第１号様式別紙_対象者一覧!$B$12:$B$112,B26,別記第１号様式別紙_対象者一覧!$K$12:$K$112,$K$6))</f>
        <v/>
      </c>
      <c r="L26" s="164" t="str">
        <f>IF(B26="","",COUNTIFS(別記第１号様式別紙_対象者一覧!$B$12:$B$112,B26,別記第１号様式別紙_対象者一覧!$K$12:$K$112,$L$6))</f>
        <v/>
      </c>
      <c r="M26" s="164" t="str">
        <f>IF(B26="","",COUNTIFS(別記第１号様式別紙_対象者一覧!$B$12:$B$112,B26,別記第１号様式別紙_対象者一覧!$K$12:$K$112,$M$6))</f>
        <v/>
      </c>
      <c r="N26" s="164" t="str">
        <f>IF(E26="","",COUNTIFS(別記第１号様式別紙_対象者一覧!$B$12:$B$112,B26,別記第１号様式別紙_対象者一覧!$K$12:$K$112,$N$6))</f>
        <v/>
      </c>
    </row>
    <row r="27" spans="1:16" ht="46" customHeight="1">
      <c r="C27" s="166"/>
      <c r="D27" s="167"/>
      <c r="E27" s="164" t="s">
        <v>122</v>
      </c>
      <c r="F27" s="165">
        <f>SUM(F7:F26)</f>
        <v>0</v>
      </c>
      <c r="G27" s="165">
        <f>ROUNDDOWN(F27,-3)</f>
        <v>0</v>
      </c>
      <c r="H27" s="164">
        <f t="shared" ref="H27:N27" si="1">SUM(H7:H26)</f>
        <v>0</v>
      </c>
      <c r="I27" s="164">
        <f t="shared" si="1"/>
        <v>0</v>
      </c>
      <c r="J27" s="164">
        <f t="shared" si="1"/>
        <v>0</v>
      </c>
      <c r="K27" s="164">
        <f t="shared" si="1"/>
        <v>0</v>
      </c>
      <c r="L27" s="164">
        <f t="shared" si="1"/>
        <v>0</v>
      </c>
      <c r="M27" s="164">
        <f t="shared" si="1"/>
        <v>0</v>
      </c>
      <c r="N27" s="164">
        <f t="shared" si="1"/>
        <v>0</v>
      </c>
    </row>
    <row r="28" spans="1:16">
      <c r="C28" s="168"/>
      <c r="D28" s="169"/>
      <c r="E28" s="169"/>
      <c r="F28" s="169"/>
      <c r="G28" s="169" t="s">
        <v>123</v>
      </c>
      <c r="H28" s="169"/>
      <c r="I28" s="169"/>
      <c r="J28" s="169"/>
      <c r="K28" s="169"/>
      <c r="L28" s="169"/>
      <c r="M28" s="169"/>
      <c r="N28" s="169"/>
    </row>
    <row r="29" spans="1:16">
      <c r="G29" s="155" t="s">
        <v>124</v>
      </c>
      <c r="P29" s="129"/>
    </row>
    <row r="30" spans="1:16">
      <c r="P30" s="129"/>
    </row>
    <row r="31" spans="1:16">
      <c r="P31" s="129"/>
    </row>
    <row r="32" spans="1:16">
      <c r="P32" s="129"/>
    </row>
    <row r="33" spans="16:16">
      <c r="P33" s="129"/>
    </row>
    <row r="34" spans="16:16">
      <c r="P34" s="129"/>
    </row>
    <row r="35" spans="16:16">
      <c r="P35" s="129"/>
    </row>
    <row r="37" spans="16:16">
      <c r="P37" s="129"/>
    </row>
    <row r="38" spans="16:16">
      <c r="P38" s="129"/>
    </row>
    <row r="39" spans="16:16">
      <c r="P39" s="129"/>
    </row>
    <row r="40" spans="16:16">
      <c r="P40" s="129"/>
    </row>
    <row r="41" spans="16:16">
      <c r="P41" s="129"/>
    </row>
    <row r="42" spans="16:16">
      <c r="P42" s="129"/>
    </row>
    <row r="43" spans="16:16">
      <c r="P43" s="129"/>
    </row>
    <row r="45" spans="16:16">
      <c r="P45" s="129"/>
    </row>
    <row r="46" spans="16:16">
      <c r="P46" s="129"/>
    </row>
    <row r="47" spans="16:16">
      <c r="P47" s="129"/>
    </row>
    <row r="48" spans="16:16">
      <c r="P48" s="129"/>
    </row>
    <row r="49" spans="16:16">
      <c r="P49" s="129"/>
    </row>
    <row r="50" spans="16:16">
      <c r="P50" s="129"/>
    </row>
    <row r="51" spans="16:16">
      <c r="P51" s="129"/>
    </row>
    <row r="52" spans="16:16">
      <c r="P52" s="129"/>
    </row>
    <row r="58" spans="16:16">
      <c r="P58" s="129"/>
    </row>
    <row r="59" spans="16:16">
      <c r="P59" s="129"/>
    </row>
    <row r="60" spans="16:16">
      <c r="P60" s="129"/>
    </row>
    <row r="62" spans="16:16">
      <c r="P62" s="129"/>
    </row>
    <row r="63" spans="16:16">
      <c r="P63" s="129"/>
    </row>
    <row r="64" spans="16:16">
      <c r="P64" s="129"/>
    </row>
    <row r="65" spans="16:16">
      <c r="P65" s="129"/>
    </row>
    <row r="66" spans="16:16">
      <c r="P66" s="129"/>
    </row>
    <row r="67" spans="16:16">
      <c r="P67" s="129"/>
    </row>
    <row r="68" spans="16:16">
      <c r="P68" s="129"/>
    </row>
    <row r="70" spans="16:16">
      <c r="P70" s="129"/>
    </row>
    <row r="71" spans="16:16">
      <c r="P71" s="129"/>
    </row>
    <row r="72" spans="16:16">
      <c r="P72" s="129"/>
    </row>
    <row r="73" spans="16:16">
      <c r="P73" s="129"/>
    </row>
    <row r="74" spans="16:16">
      <c r="P74" s="129"/>
    </row>
    <row r="75" spans="16:16">
      <c r="P75" s="129"/>
    </row>
    <row r="76" spans="16:16">
      <c r="P76" s="129"/>
    </row>
    <row r="78" spans="16:16">
      <c r="P78" s="129"/>
    </row>
    <row r="79" spans="16:16">
      <c r="P79" s="129"/>
    </row>
    <row r="80" spans="16:16">
      <c r="P80" s="129"/>
    </row>
    <row r="81" spans="16:16">
      <c r="P81" s="129"/>
    </row>
    <row r="82" spans="16:16">
      <c r="P82" s="129"/>
    </row>
    <row r="83" spans="16:16">
      <c r="P83" s="129"/>
    </row>
    <row r="84" spans="16:16">
      <c r="P84" s="129"/>
    </row>
    <row r="86" spans="16:16">
      <c r="P86" s="129"/>
    </row>
    <row r="87" spans="16:16">
      <c r="P87" s="129"/>
    </row>
    <row r="88" spans="16:16">
      <c r="P88" s="129"/>
    </row>
    <row r="89" spans="16:16">
      <c r="P89" s="129"/>
    </row>
    <row r="90" spans="16:16">
      <c r="P90" s="129"/>
    </row>
    <row r="91" spans="16:16">
      <c r="P91" s="129"/>
    </row>
    <row r="92" spans="16:16">
      <c r="P92" s="129"/>
    </row>
    <row r="98" spans="16:16">
      <c r="P98" s="129"/>
    </row>
    <row r="99" spans="16:16">
      <c r="P99" s="129"/>
    </row>
    <row r="100" spans="16:16">
      <c r="P100" s="129"/>
    </row>
    <row r="101" spans="16:16">
      <c r="P101" s="129"/>
    </row>
    <row r="103" spans="16:16">
      <c r="P103" s="129"/>
    </row>
    <row r="104" spans="16:16">
      <c r="P104" s="129"/>
    </row>
    <row r="105" spans="16:16">
      <c r="P105" s="129"/>
    </row>
    <row r="106" spans="16:16">
      <c r="P106" s="129"/>
    </row>
    <row r="107" spans="16:16">
      <c r="P107" s="129"/>
    </row>
    <row r="108" spans="16:16">
      <c r="P108" s="129"/>
    </row>
    <row r="109" spans="16:16">
      <c r="P109" s="129"/>
    </row>
    <row r="111" spans="16:16">
      <c r="P111" s="129"/>
    </row>
    <row r="112" spans="16:16">
      <c r="P112" s="129"/>
    </row>
    <row r="113" spans="16:16">
      <c r="P113" s="129"/>
    </row>
    <row r="114" spans="16:16">
      <c r="P114" s="129"/>
    </row>
    <row r="115" spans="16:16">
      <c r="P115" s="129"/>
    </row>
    <row r="116" spans="16:16">
      <c r="P116" s="129"/>
    </row>
    <row r="117" spans="16:16">
      <c r="P117" s="129"/>
    </row>
  </sheetData>
  <sheetProtection algorithmName="SHA-512" hashValue="aLzVlKTB2hy0zTKLNQuF8a1LqhVoGeWVQjsi6hm4AQb07voTcxQPsc4f30C82ako7rSYaD8vlGfDF0yrsrtNsg==" saltValue="4g4bS54bTr2/alkQsngcRg==" spinCount="100000" sheet="1" objects="1" scenarios="1"/>
  <mergeCells count="2">
    <mergeCell ref="A1:M1"/>
    <mergeCell ref="K3:M3"/>
  </mergeCells>
  <phoneticPr fontId="5"/>
  <pageMargins left="0.7" right="0.7" top="0.75" bottom="0.75" header="0.3" footer="0.3"/>
  <pageSetup paperSize="9" scale="41"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C772D-EDCC-426B-8900-BD9E8383A1E8}">
  <sheetPr>
    <tabColor rgb="FF92D050"/>
  </sheetPr>
  <dimension ref="B1:AE97"/>
  <sheetViews>
    <sheetView view="pageBreakPreview" zoomScale="136" zoomScaleNormal="122" zoomScaleSheetLayoutView="136" workbookViewId="0">
      <selection activeCell="F4" sqref="F4"/>
    </sheetView>
  </sheetViews>
  <sheetFormatPr defaultColWidth="8.58203125" defaultRowHeight="13"/>
  <cols>
    <col min="1" max="33" width="2.58203125" style="34" customWidth="1"/>
    <col min="34" max="16384" width="8.58203125" style="34"/>
  </cols>
  <sheetData>
    <row r="1" spans="2:31" ht="12" customHeight="1">
      <c r="B1" s="364" t="s">
        <v>125</v>
      </c>
      <c r="C1" s="364"/>
      <c r="D1" s="364"/>
      <c r="E1" s="364"/>
      <c r="F1" s="364"/>
      <c r="G1" s="364"/>
      <c r="H1" s="364"/>
      <c r="I1" s="364"/>
      <c r="J1" s="364"/>
      <c r="K1" s="364"/>
      <c r="L1" s="364"/>
      <c r="M1" s="364"/>
      <c r="N1" s="364"/>
      <c r="O1" s="364"/>
      <c r="P1" s="364"/>
      <c r="Q1" s="364"/>
      <c r="R1" s="364"/>
      <c r="S1" s="364"/>
      <c r="T1" s="364"/>
      <c r="U1" s="364"/>
      <c r="V1" s="364"/>
      <c r="W1" s="364"/>
      <c r="X1" s="364"/>
      <c r="Y1" s="364"/>
      <c r="Z1" s="364"/>
      <c r="AA1" s="364"/>
      <c r="AB1" s="364"/>
      <c r="AC1" s="364"/>
      <c r="AD1" s="364"/>
    </row>
    <row r="2" spans="2:31" ht="12" customHeight="1">
      <c r="B2" s="364"/>
      <c r="C2" s="364"/>
      <c r="D2" s="364"/>
      <c r="E2" s="364"/>
      <c r="F2" s="364"/>
      <c r="G2" s="364"/>
      <c r="H2" s="364"/>
      <c r="I2" s="364"/>
      <c r="J2" s="364"/>
      <c r="K2" s="364"/>
      <c r="L2" s="364"/>
      <c r="M2" s="364"/>
      <c r="N2" s="364"/>
      <c r="O2" s="364"/>
      <c r="P2" s="364"/>
      <c r="Q2" s="364"/>
      <c r="R2" s="364"/>
      <c r="S2" s="364"/>
      <c r="T2" s="364"/>
      <c r="U2" s="364"/>
      <c r="V2" s="364"/>
      <c r="W2" s="364"/>
      <c r="X2" s="364"/>
      <c r="Y2" s="364"/>
      <c r="Z2" s="364"/>
      <c r="AA2" s="364"/>
      <c r="AB2" s="364"/>
      <c r="AC2" s="364"/>
      <c r="AD2" s="364"/>
    </row>
    <row r="3" spans="2:31" s="42" customFormat="1" ht="22" customHeight="1">
      <c r="C3" s="43"/>
      <c r="V3" s="44" t="str">
        <f>【入力】基本情報シート!J5</f>
        <v>令和</v>
      </c>
      <c r="W3" s="44"/>
      <c r="X3" s="45" t="str">
        <f>IF(【入力】基本情報シート!L5="","",【入力】基本情報シート!L5)</f>
        <v/>
      </c>
      <c r="Y3" s="44" t="s">
        <v>4</v>
      </c>
      <c r="Z3" s="365" t="str">
        <f>IF(【入力】基本情報シート!O5="","",【入力】基本情報シート!O5)</f>
        <v/>
      </c>
      <c r="AA3" s="365"/>
      <c r="AB3" s="44" t="s">
        <v>68</v>
      </c>
      <c r="AC3" s="365" t="str">
        <f>IF(【入力】基本情報シート!S5="","",【入力】基本情報シート!S5)</f>
        <v/>
      </c>
      <c r="AD3" s="365"/>
      <c r="AE3" s="44" t="s">
        <v>6</v>
      </c>
    </row>
    <row r="4" spans="2:31" ht="6" customHeight="1"/>
    <row r="5" spans="2:31" ht="18" customHeight="1">
      <c r="C5" s="35"/>
      <c r="L5" s="34" t="s">
        <v>29</v>
      </c>
      <c r="P5" s="366" t="str">
        <f>IF(【入力】基本情報シート!J27="","",【入力】基本情報シート!J27)</f>
        <v/>
      </c>
      <c r="Q5" s="366"/>
      <c r="R5" s="366"/>
      <c r="S5" s="366"/>
      <c r="T5" s="366"/>
      <c r="U5" s="366"/>
      <c r="V5" s="366"/>
      <c r="W5" s="366"/>
      <c r="X5" s="366"/>
      <c r="Y5" s="366"/>
      <c r="Z5" s="366"/>
      <c r="AA5" s="366"/>
      <c r="AB5" s="366"/>
      <c r="AC5" s="366"/>
      <c r="AD5" s="366"/>
      <c r="AE5" s="366"/>
    </row>
    <row r="6" spans="2:31" ht="6" customHeight="1"/>
    <row r="7" spans="2:31" ht="13" customHeight="1">
      <c r="B7" s="367" t="str">
        <f>"　"&amp;【入力】基本情報シート!C1&amp;【入力】基本情報シート!D1&amp;"年度渋谷区福祉人材支援手当事業補助金の交付申請にあたり、次の項目を確認したことを報告します。"</f>
        <v>　令和8年度渋谷区福祉人材支援手当事業補助金の交付申請にあたり、次の項目を確認したことを報告します。</v>
      </c>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row>
    <row r="8" spans="2:31">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row>
    <row r="9" spans="2:31" ht="5.5" customHeight="1">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row>
    <row r="10" spans="2:31" ht="20.149999999999999" customHeight="1">
      <c r="B10" s="84" t="s">
        <v>255</v>
      </c>
      <c r="C10" s="85"/>
      <c r="D10" s="85"/>
      <c r="E10" s="85"/>
      <c r="F10" s="86"/>
      <c r="G10" s="87"/>
      <c r="H10" s="87"/>
      <c r="I10" s="87"/>
      <c r="J10" s="87"/>
      <c r="K10" s="87"/>
      <c r="L10" s="87"/>
      <c r="M10" s="87"/>
      <c r="N10" s="87"/>
      <c r="O10" s="87"/>
      <c r="P10" s="87"/>
      <c r="Q10" s="87"/>
      <c r="R10" s="87"/>
      <c r="S10" s="87"/>
      <c r="T10" s="87"/>
      <c r="U10" s="87"/>
      <c r="V10" s="87"/>
      <c r="W10" s="87"/>
      <c r="X10" s="87"/>
      <c r="Y10" s="87"/>
      <c r="Z10" s="87"/>
      <c r="AA10" s="87"/>
      <c r="AB10" s="87"/>
      <c r="AC10" s="46"/>
      <c r="AD10" s="47"/>
    </row>
    <row r="11" spans="2:31" ht="33" customHeight="1">
      <c r="B11" s="332" t="s">
        <v>126</v>
      </c>
      <c r="C11" s="333"/>
      <c r="D11" s="333"/>
      <c r="E11" s="334"/>
      <c r="F11" s="340" t="s">
        <v>344</v>
      </c>
      <c r="G11" s="341"/>
      <c r="H11" s="341"/>
      <c r="I11" s="341"/>
      <c r="J11" s="341"/>
      <c r="K11" s="341"/>
      <c r="L11" s="341"/>
      <c r="M11" s="341"/>
      <c r="N11" s="341"/>
      <c r="O11" s="341"/>
      <c r="P11" s="341"/>
      <c r="Q11" s="341"/>
      <c r="R11" s="341"/>
      <c r="S11" s="341"/>
      <c r="T11" s="341"/>
      <c r="U11" s="341"/>
      <c r="V11" s="341"/>
      <c r="W11" s="341"/>
      <c r="X11" s="341"/>
      <c r="Y11" s="341"/>
      <c r="Z11" s="341"/>
      <c r="AA11" s="341"/>
      <c r="AB11" s="341"/>
      <c r="AC11" s="363" t="b">
        <v>0</v>
      </c>
      <c r="AD11" s="363"/>
    </row>
    <row r="12" spans="2:31" ht="33" customHeight="1">
      <c r="B12" s="360" t="s">
        <v>127</v>
      </c>
      <c r="C12" s="361"/>
      <c r="D12" s="361"/>
      <c r="E12" s="362"/>
      <c r="F12" s="356" t="s">
        <v>340</v>
      </c>
      <c r="G12" s="357"/>
      <c r="H12" s="357"/>
      <c r="I12" s="357"/>
      <c r="J12" s="357"/>
      <c r="K12" s="357"/>
      <c r="L12" s="357"/>
      <c r="M12" s="357"/>
      <c r="N12" s="357"/>
      <c r="O12" s="357"/>
      <c r="P12" s="357"/>
      <c r="Q12" s="357"/>
      <c r="R12" s="357"/>
      <c r="S12" s="357"/>
      <c r="T12" s="357"/>
      <c r="U12" s="357"/>
      <c r="V12" s="357"/>
      <c r="W12" s="357"/>
      <c r="X12" s="357"/>
      <c r="Y12" s="357"/>
      <c r="Z12" s="357"/>
      <c r="AA12" s="357"/>
      <c r="AB12" s="357"/>
      <c r="AC12" s="326" t="b">
        <v>0</v>
      </c>
      <c r="AD12" s="326"/>
    </row>
    <row r="13" spans="2:31" ht="33" customHeight="1">
      <c r="B13" s="329"/>
      <c r="C13" s="330"/>
      <c r="D13" s="330"/>
      <c r="E13" s="331"/>
      <c r="F13" s="358"/>
      <c r="G13" s="359"/>
      <c r="H13" s="359"/>
      <c r="I13" s="359"/>
      <c r="J13" s="359"/>
      <c r="K13" s="359"/>
      <c r="L13" s="359"/>
      <c r="M13" s="359"/>
      <c r="N13" s="359"/>
      <c r="O13" s="359"/>
      <c r="P13" s="359"/>
      <c r="Q13" s="359"/>
      <c r="R13" s="359"/>
      <c r="S13" s="359"/>
      <c r="T13" s="359"/>
      <c r="U13" s="359"/>
      <c r="V13" s="359"/>
      <c r="W13" s="359"/>
      <c r="X13" s="359"/>
      <c r="Y13" s="359"/>
      <c r="Z13" s="359"/>
      <c r="AA13" s="359"/>
      <c r="AB13" s="359"/>
      <c r="AC13" s="326"/>
      <c r="AD13" s="326"/>
    </row>
    <row r="14" spans="2:31" ht="62.5" customHeight="1">
      <c r="B14" s="351" t="s">
        <v>128</v>
      </c>
      <c r="C14" s="352"/>
      <c r="D14" s="352"/>
      <c r="E14" s="353"/>
      <c r="F14" s="340" t="s">
        <v>312</v>
      </c>
      <c r="G14" s="341"/>
      <c r="H14" s="341"/>
      <c r="I14" s="341"/>
      <c r="J14" s="341"/>
      <c r="K14" s="341"/>
      <c r="L14" s="341"/>
      <c r="M14" s="341"/>
      <c r="N14" s="341"/>
      <c r="O14" s="341"/>
      <c r="P14" s="341"/>
      <c r="Q14" s="341"/>
      <c r="R14" s="341"/>
      <c r="S14" s="341"/>
      <c r="T14" s="341"/>
      <c r="U14" s="341"/>
      <c r="V14" s="341"/>
      <c r="W14" s="341"/>
      <c r="X14" s="341"/>
      <c r="Y14" s="341"/>
      <c r="Z14" s="341"/>
      <c r="AA14" s="341"/>
      <c r="AB14" s="341"/>
      <c r="AC14" s="326" t="b">
        <v>0</v>
      </c>
      <c r="AD14" s="326"/>
    </row>
    <row r="15" spans="2:31" ht="47.15" customHeight="1">
      <c r="B15" s="351"/>
      <c r="C15" s="352"/>
      <c r="D15" s="352"/>
      <c r="E15" s="353"/>
      <c r="F15" s="340" t="s">
        <v>313</v>
      </c>
      <c r="G15" s="341"/>
      <c r="H15" s="341"/>
      <c r="I15" s="341"/>
      <c r="J15" s="341"/>
      <c r="K15" s="341"/>
      <c r="L15" s="341"/>
      <c r="M15" s="341"/>
      <c r="N15" s="341"/>
      <c r="O15" s="341"/>
      <c r="P15" s="341"/>
      <c r="Q15" s="341"/>
      <c r="R15" s="341"/>
      <c r="S15" s="341"/>
      <c r="T15" s="341"/>
      <c r="U15" s="341"/>
      <c r="V15" s="341"/>
      <c r="W15" s="341"/>
      <c r="X15" s="341"/>
      <c r="Y15" s="341"/>
      <c r="Z15" s="341"/>
      <c r="AA15" s="341"/>
      <c r="AB15" s="341"/>
      <c r="AC15" s="326" t="b">
        <v>0</v>
      </c>
      <c r="AD15" s="326"/>
    </row>
    <row r="16" spans="2:31" ht="71.150000000000006" customHeight="1">
      <c r="B16" s="332" t="s">
        <v>134</v>
      </c>
      <c r="C16" s="333"/>
      <c r="D16" s="333"/>
      <c r="E16" s="334"/>
      <c r="F16" s="327" t="s">
        <v>257</v>
      </c>
      <c r="G16" s="328"/>
      <c r="H16" s="328"/>
      <c r="I16" s="328"/>
      <c r="J16" s="328"/>
      <c r="K16" s="328"/>
      <c r="L16" s="328"/>
      <c r="M16" s="328"/>
      <c r="N16" s="328"/>
      <c r="O16" s="328"/>
      <c r="P16" s="328"/>
      <c r="Q16" s="328"/>
      <c r="R16" s="328"/>
      <c r="S16" s="328"/>
      <c r="T16" s="328"/>
      <c r="U16" s="328"/>
      <c r="V16" s="328"/>
      <c r="W16" s="328"/>
      <c r="X16" s="328"/>
      <c r="Y16" s="328"/>
      <c r="Z16" s="328"/>
      <c r="AA16" s="328"/>
      <c r="AB16" s="328"/>
      <c r="AC16" s="326" t="b">
        <v>0</v>
      </c>
      <c r="AD16" s="326"/>
    </row>
    <row r="17" spans="2:30" ht="25" customHeight="1">
      <c r="B17" s="329" t="s">
        <v>129</v>
      </c>
      <c r="C17" s="330"/>
      <c r="D17" s="330"/>
      <c r="E17" s="331"/>
      <c r="F17" s="340" t="s">
        <v>256</v>
      </c>
      <c r="G17" s="341"/>
      <c r="H17" s="341"/>
      <c r="I17" s="341"/>
      <c r="J17" s="341"/>
      <c r="K17" s="341"/>
      <c r="L17" s="341"/>
      <c r="M17" s="341"/>
      <c r="N17" s="341"/>
      <c r="O17" s="341"/>
      <c r="P17" s="341"/>
      <c r="Q17" s="341"/>
      <c r="R17" s="341"/>
      <c r="S17" s="341"/>
      <c r="T17" s="341"/>
      <c r="U17" s="341"/>
      <c r="V17" s="341"/>
      <c r="W17" s="341"/>
      <c r="X17" s="341"/>
      <c r="Y17" s="341"/>
      <c r="Z17" s="341"/>
      <c r="AA17" s="341"/>
      <c r="AB17" s="341"/>
      <c r="AC17" s="326" t="b">
        <v>0</v>
      </c>
      <c r="AD17" s="326"/>
    </row>
    <row r="18" spans="2:30" ht="41.5" customHeight="1">
      <c r="B18" s="88" t="s">
        <v>154</v>
      </c>
      <c r="C18" s="89"/>
      <c r="D18" s="89"/>
      <c r="E18" s="89"/>
      <c r="F18" s="90"/>
      <c r="G18" s="90"/>
      <c r="H18" s="90"/>
      <c r="I18" s="90"/>
      <c r="J18" s="90"/>
      <c r="K18" s="90"/>
      <c r="L18" s="90"/>
      <c r="M18" s="90"/>
      <c r="N18" s="90"/>
      <c r="O18" s="90"/>
      <c r="P18" s="90"/>
      <c r="Q18" s="90"/>
      <c r="R18" s="90"/>
      <c r="S18" s="90"/>
      <c r="T18" s="90"/>
      <c r="U18" s="90"/>
      <c r="V18" s="90"/>
      <c r="W18" s="90"/>
      <c r="X18" s="90"/>
      <c r="Y18" s="90"/>
      <c r="Z18" s="90"/>
      <c r="AA18" s="90"/>
      <c r="AB18" s="90"/>
      <c r="AC18" s="335"/>
      <c r="AD18" s="335"/>
    </row>
    <row r="19" spans="2:30" ht="60.65" customHeight="1">
      <c r="B19" s="342" t="s">
        <v>130</v>
      </c>
      <c r="C19" s="343"/>
      <c r="D19" s="343"/>
      <c r="E19" s="344"/>
      <c r="F19" s="336" t="s">
        <v>341</v>
      </c>
      <c r="G19" s="337"/>
      <c r="H19" s="337"/>
      <c r="I19" s="337"/>
      <c r="J19" s="337"/>
      <c r="K19" s="337"/>
      <c r="L19" s="337"/>
      <c r="M19" s="337"/>
      <c r="N19" s="337"/>
      <c r="O19" s="337"/>
      <c r="P19" s="337"/>
      <c r="Q19" s="337"/>
      <c r="R19" s="337"/>
      <c r="S19" s="337"/>
      <c r="T19" s="337"/>
      <c r="U19" s="337"/>
      <c r="V19" s="337"/>
      <c r="W19" s="337"/>
      <c r="X19" s="337"/>
      <c r="Y19" s="337"/>
      <c r="Z19" s="337"/>
      <c r="AA19" s="337"/>
      <c r="AB19" s="337"/>
      <c r="AC19" s="326" t="b">
        <v>0</v>
      </c>
      <c r="AD19" s="326"/>
    </row>
    <row r="20" spans="2:30" ht="46.5" customHeight="1">
      <c r="B20" s="345" t="s">
        <v>131</v>
      </c>
      <c r="C20" s="346"/>
      <c r="D20" s="346"/>
      <c r="E20" s="347"/>
      <c r="F20" s="338" t="s">
        <v>342</v>
      </c>
      <c r="G20" s="339"/>
      <c r="H20" s="339"/>
      <c r="I20" s="339"/>
      <c r="J20" s="339"/>
      <c r="K20" s="339"/>
      <c r="L20" s="339"/>
      <c r="M20" s="339"/>
      <c r="N20" s="339"/>
      <c r="O20" s="339"/>
      <c r="P20" s="339"/>
      <c r="Q20" s="339"/>
      <c r="R20" s="339"/>
      <c r="S20" s="339"/>
      <c r="T20" s="339"/>
      <c r="U20" s="339"/>
      <c r="V20" s="339"/>
      <c r="W20" s="339"/>
      <c r="X20" s="339"/>
      <c r="Y20" s="339"/>
      <c r="Z20" s="339"/>
      <c r="AA20" s="339"/>
      <c r="AB20" s="339"/>
      <c r="AC20" s="326" t="b">
        <v>0</v>
      </c>
      <c r="AD20" s="326"/>
    </row>
    <row r="21" spans="2:30" ht="35.15" customHeight="1">
      <c r="B21" s="348" t="s">
        <v>132</v>
      </c>
      <c r="C21" s="349"/>
      <c r="D21" s="349"/>
      <c r="E21" s="350"/>
      <c r="F21" s="354" t="s">
        <v>135</v>
      </c>
      <c r="G21" s="355"/>
      <c r="H21" s="355"/>
      <c r="I21" s="355"/>
      <c r="J21" s="355"/>
      <c r="K21" s="355"/>
      <c r="L21" s="355"/>
      <c r="M21" s="355"/>
      <c r="N21" s="355"/>
      <c r="O21" s="355"/>
      <c r="P21" s="355"/>
      <c r="Q21" s="355"/>
      <c r="R21" s="355"/>
      <c r="S21" s="355"/>
      <c r="T21" s="355"/>
      <c r="U21" s="355"/>
      <c r="V21" s="355"/>
      <c r="W21" s="355"/>
      <c r="X21" s="355"/>
      <c r="Y21" s="355"/>
      <c r="Z21" s="355"/>
      <c r="AA21" s="355"/>
      <c r="AB21" s="355"/>
      <c r="AC21" s="326" t="b">
        <v>0</v>
      </c>
      <c r="AD21" s="326"/>
    </row>
    <row r="22" spans="2:30" ht="10" customHeight="1">
      <c r="C22" s="35"/>
    </row>
    <row r="23" spans="2:30">
      <c r="B23" s="48"/>
      <c r="C23" s="48"/>
      <c r="D23" s="48"/>
      <c r="E23" s="48"/>
      <c r="F23" s="48"/>
      <c r="G23" s="48"/>
      <c r="H23" s="48"/>
      <c r="I23" s="48"/>
      <c r="J23" s="48"/>
      <c r="K23" s="48"/>
      <c r="L23" s="48"/>
      <c r="M23" s="48"/>
      <c r="N23" s="48"/>
      <c r="O23" s="48"/>
      <c r="P23" s="48"/>
      <c r="Q23" s="48"/>
      <c r="R23" s="48"/>
      <c r="S23" s="48"/>
      <c r="T23" s="48"/>
      <c r="U23" s="48"/>
      <c r="V23" s="48"/>
      <c r="W23" s="48"/>
      <c r="X23" s="48"/>
      <c r="Y23" s="48"/>
      <c r="Z23" s="48"/>
      <c r="AA23" s="48"/>
      <c r="AB23" s="48"/>
    </row>
    <row r="24" spans="2:30">
      <c r="B24" s="48"/>
      <c r="C24" s="48"/>
      <c r="D24" s="48"/>
      <c r="E24" s="48"/>
      <c r="F24" s="48"/>
      <c r="G24" s="48"/>
      <c r="H24" s="48"/>
      <c r="I24" s="48"/>
      <c r="J24" s="48"/>
      <c r="K24" s="48"/>
      <c r="L24" s="48"/>
      <c r="M24" s="48"/>
      <c r="N24" s="48"/>
      <c r="O24" s="48"/>
      <c r="P24" s="48"/>
      <c r="Q24" s="48"/>
      <c r="R24" s="48"/>
      <c r="S24" s="48"/>
      <c r="T24" s="48"/>
      <c r="U24" s="48"/>
      <c r="V24" s="48"/>
      <c r="W24" s="48"/>
      <c r="X24" s="48"/>
      <c r="Y24" s="48"/>
      <c r="Z24" s="48"/>
      <c r="AA24" s="48"/>
      <c r="AB24" s="48"/>
    </row>
    <row r="25" spans="2:30">
      <c r="B25" s="48"/>
      <c r="C25" s="48"/>
      <c r="D25" s="48"/>
      <c r="E25" s="48"/>
      <c r="F25" s="48"/>
      <c r="G25" s="48"/>
      <c r="H25" s="48"/>
      <c r="I25" s="48"/>
      <c r="J25" s="48"/>
      <c r="K25" s="48"/>
      <c r="L25" s="48"/>
      <c r="M25" s="48"/>
      <c r="N25" s="48"/>
      <c r="O25" s="48"/>
      <c r="P25" s="48"/>
      <c r="Q25" s="48"/>
      <c r="R25" s="48"/>
      <c r="S25" s="48"/>
      <c r="T25" s="48"/>
      <c r="U25" s="48"/>
      <c r="V25" s="48"/>
      <c r="W25" s="48"/>
      <c r="X25" s="48"/>
      <c r="Y25" s="48"/>
      <c r="Z25" s="48"/>
      <c r="AA25" s="48"/>
      <c r="AB25" s="48"/>
    </row>
    <row r="26" spans="2:30">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row>
    <row r="27" spans="2:30">
      <c r="B27" s="48"/>
      <c r="C27" s="48"/>
      <c r="D27" s="48"/>
      <c r="E27" s="48"/>
      <c r="F27" s="48"/>
      <c r="G27" s="48"/>
      <c r="H27" s="48"/>
      <c r="I27" s="48"/>
      <c r="J27" s="48"/>
      <c r="K27" s="48"/>
      <c r="L27" s="48"/>
      <c r="M27" s="48"/>
      <c r="N27" s="48"/>
      <c r="O27" s="48"/>
      <c r="P27" s="48"/>
      <c r="Q27" s="48"/>
      <c r="R27" s="48"/>
      <c r="S27" s="48"/>
      <c r="T27" s="48"/>
      <c r="U27" s="48"/>
      <c r="V27" s="48"/>
      <c r="W27" s="48"/>
      <c r="X27" s="48"/>
      <c r="Y27" s="48"/>
      <c r="Z27" s="48"/>
      <c r="AA27" s="48"/>
      <c r="AB27" s="48"/>
    </row>
    <row r="28" spans="2:30">
      <c r="B28" s="48"/>
      <c r="C28" s="48"/>
      <c r="D28" s="48"/>
      <c r="E28" s="48"/>
      <c r="F28" s="48"/>
      <c r="G28" s="48"/>
      <c r="H28" s="48"/>
      <c r="I28" s="48"/>
      <c r="J28" s="48"/>
      <c r="K28" s="48"/>
      <c r="L28" s="48"/>
      <c r="M28" s="48"/>
      <c r="N28" s="48"/>
      <c r="O28" s="48"/>
      <c r="P28" s="48"/>
      <c r="Q28" s="48"/>
      <c r="R28" s="48"/>
      <c r="S28" s="48"/>
      <c r="T28" s="48"/>
      <c r="U28" s="48"/>
      <c r="V28" s="48"/>
      <c r="W28" s="48"/>
      <c r="X28" s="48"/>
      <c r="Y28" s="48"/>
      <c r="Z28" s="48"/>
      <c r="AA28" s="48"/>
      <c r="AB28" s="48"/>
    </row>
    <row r="29" spans="2:30">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row>
    <row r="30" spans="2:30">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row>
    <row r="31" spans="2:30">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row>
    <row r="32" spans="2:30">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row>
    <row r="33" spans="2:28">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row>
    <row r="34" spans="2:28">
      <c r="B34" s="48"/>
      <c r="C34" s="48"/>
      <c r="D34" s="48"/>
      <c r="E34" s="48"/>
      <c r="F34" s="48"/>
      <c r="G34" s="48"/>
      <c r="H34" s="48"/>
      <c r="I34" s="48"/>
      <c r="J34" s="48"/>
      <c r="K34" s="48"/>
      <c r="L34" s="48"/>
      <c r="M34" s="48"/>
      <c r="N34" s="48"/>
      <c r="O34" s="48"/>
      <c r="P34" s="48"/>
      <c r="Q34" s="48"/>
      <c r="R34" s="48"/>
      <c r="S34" s="48"/>
      <c r="T34" s="48"/>
      <c r="U34" s="48"/>
      <c r="V34" s="48"/>
      <c r="W34" s="48"/>
      <c r="X34" s="48"/>
      <c r="Y34" s="48"/>
      <c r="Z34" s="48"/>
      <c r="AA34" s="48"/>
      <c r="AB34" s="48"/>
    </row>
    <row r="35" spans="2:28">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row>
    <row r="36" spans="2:28">
      <c r="B36" s="48"/>
      <c r="C36" s="48"/>
      <c r="D36" s="48"/>
      <c r="E36" s="48"/>
      <c r="F36" s="48"/>
      <c r="G36" s="48"/>
      <c r="H36" s="48"/>
      <c r="I36" s="48"/>
      <c r="J36" s="48"/>
      <c r="K36" s="48"/>
      <c r="L36" s="48"/>
      <c r="M36" s="48"/>
      <c r="N36" s="48"/>
      <c r="O36" s="48"/>
      <c r="P36" s="48"/>
      <c r="Q36" s="48"/>
      <c r="R36" s="48"/>
      <c r="S36" s="48"/>
      <c r="T36" s="48"/>
      <c r="U36" s="48"/>
      <c r="V36" s="48"/>
      <c r="W36" s="48"/>
      <c r="X36" s="48"/>
      <c r="Y36" s="48"/>
      <c r="Z36" s="48"/>
      <c r="AA36" s="48"/>
      <c r="AB36" s="48"/>
    </row>
    <row r="37" spans="2:28">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row>
    <row r="38" spans="2:28">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c r="AB38" s="48"/>
    </row>
    <row r="39" spans="2:28">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
    </row>
    <row r="40" spans="2:28">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row>
    <row r="41" spans="2:28">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row>
    <row r="42" spans="2:28">
      <c r="B42" s="48"/>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row>
    <row r="43" spans="2:28">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row>
    <row r="44" spans="2:28">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row>
    <row r="45" spans="2:28">
      <c r="B45" s="48"/>
      <c r="C45" s="48"/>
      <c r="D45" s="48"/>
      <c r="E45" s="48"/>
      <c r="F45" s="48"/>
      <c r="G45" s="48"/>
      <c r="H45" s="48"/>
      <c r="I45" s="48"/>
      <c r="J45" s="48"/>
      <c r="K45" s="48"/>
      <c r="L45" s="48"/>
      <c r="M45" s="48"/>
      <c r="N45" s="48"/>
      <c r="O45" s="48"/>
      <c r="P45" s="48"/>
      <c r="Q45" s="48"/>
      <c r="R45" s="48"/>
      <c r="S45" s="48"/>
      <c r="T45" s="48"/>
      <c r="U45" s="48"/>
      <c r="V45" s="48"/>
      <c r="W45" s="48"/>
      <c r="X45" s="48"/>
      <c r="Y45" s="48"/>
      <c r="Z45" s="48"/>
      <c r="AA45" s="48"/>
      <c r="AB45" s="48"/>
    </row>
    <row r="46" spans="2:28">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row>
    <row r="47" spans="2:28">
      <c r="B47" s="48"/>
      <c r="C47" s="48"/>
      <c r="D47" s="48"/>
      <c r="E47" s="48"/>
      <c r="F47" s="48"/>
      <c r="G47" s="48"/>
      <c r="H47" s="48"/>
      <c r="I47" s="48"/>
      <c r="J47" s="48"/>
      <c r="K47" s="48"/>
      <c r="L47" s="48"/>
      <c r="M47" s="48"/>
      <c r="N47" s="48"/>
      <c r="O47" s="48"/>
      <c r="P47" s="48"/>
      <c r="Q47" s="48"/>
      <c r="R47" s="48"/>
      <c r="S47" s="48"/>
      <c r="T47" s="48"/>
      <c r="U47" s="48"/>
      <c r="V47" s="48"/>
      <c r="W47" s="48"/>
      <c r="X47" s="48"/>
      <c r="Y47" s="48"/>
      <c r="Z47" s="48"/>
      <c r="AA47" s="48"/>
      <c r="AB47" s="48"/>
    </row>
    <row r="48" spans="2:28">
      <c r="B48" s="48"/>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row>
    <row r="49" spans="2:28">
      <c r="B49" s="48"/>
      <c r="C49" s="48"/>
      <c r="D49" s="48"/>
      <c r="E49" s="48"/>
      <c r="F49" s="48"/>
      <c r="G49" s="48"/>
      <c r="H49" s="48"/>
      <c r="I49" s="48"/>
      <c r="J49" s="48"/>
      <c r="K49" s="48"/>
      <c r="L49" s="48"/>
      <c r="M49" s="48"/>
      <c r="N49" s="48"/>
      <c r="O49" s="48"/>
      <c r="P49" s="48"/>
      <c r="Q49" s="48"/>
      <c r="R49" s="48"/>
      <c r="S49" s="48"/>
      <c r="T49" s="48"/>
      <c r="U49" s="48"/>
      <c r="V49" s="48"/>
      <c r="W49" s="48"/>
      <c r="X49" s="48"/>
      <c r="Y49" s="48"/>
      <c r="Z49" s="48"/>
      <c r="AA49" s="48"/>
      <c r="AB49" s="48"/>
    </row>
    <row r="50" spans="2:28">
      <c r="B50" s="48"/>
      <c r="C50" s="48"/>
      <c r="D50" s="48"/>
      <c r="E50" s="48"/>
      <c r="F50" s="48"/>
      <c r="G50" s="48"/>
      <c r="H50" s="48"/>
      <c r="I50" s="48"/>
      <c r="J50" s="48"/>
      <c r="K50" s="48"/>
      <c r="L50" s="48"/>
      <c r="M50" s="48"/>
      <c r="N50" s="48"/>
      <c r="O50" s="48"/>
      <c r="P50" s="48"/>
      <c r="Q50" s="48"/>
      <c r="R50" s="48"/>
      <c r="S50" s="48"/>
      <c r="T50" s="48"/>
      <c r="U50" s="48"/>
      <c r="V50" s="48"/>
      <c r="W50" s="48"/>
      <c r="X50" s="48"/>
      <c r="Y50" s="48"/>
      <c r="Z50" s="48"/>
      <c r="AA50" s="48"/>
      <c r="AB50" s="48"/>
    </row>
    <row r="51" spans="2:28">
      <c r="B51" s="48"/>
      <c r="C51" s="48"/>
      <c r="D51" s="48"/>
      <c r="E51" s="48"/>
      <c r="F51" s="48"/>
      <c r="G51" s="48"/>
      <c r="H51" s="48"/>
      <c r="I51" s="48"/>
      <c r="J51" s="48"/>
      <c r="K51" s="48"/>
      <c r="L51" s="48"/>
      <c r="M51" s="48"/>
      <c r="N51" s="48"/>
      <c r="O51" s="48"/>
      <c r="P51" s="48"/>
      <c r="Q51" s="48"/>
      <c r="R51" s="48"/>
      <c r="S51" s="48"/>
      <c r="T51" s="48"/>
      <c r="U51" s="48"/>
      <c r="V51" s="48"/>
      <c r="W51" s="48"/>
      <c r="X51" s="48"/>
      <c r="Y51" s="48"/>
      <c r="Z51" s="48"/>
      <c r="AA51" s="48"/>
      <c r="AB51" s="48"/>
    </row>
    <row r="52" spans="2:28">
      <c r="B52" s="48"/>
      <c r="C52" s="48"/>
      <c r="D52" s="48"/>
      <c r="E52" s="48"/>
      <c r="F52" s="48"/>
      <c r="G52" s="48"/>
      <c r="H52" s="48"/>
      <c r="I52" s="48"/>
      <c r="J52" s="48"/>
      <c r="K52" s="48"/>
      <c r="L52" s="48"/>
      <c r="M52" s="48"/>
      <c r="N52" s="48"/>
      <c r="O52" s="48"/>
      <c r="P52" s="48"/>
      <c r="Q52" s="48"/>
      <c r="R52" s="48"/>
      <c r="S52" s="48"/>
      <c r="T52" s="48"/>
      <c r="U52" s="48"/>
      <c r="V52" s="48"/>
      <c r="W52" s="48"/>
      <c r="X52" s="48"/>
      <c r="Y52" s="48"/>
      <c r="Z52" s="48"/>
      <c r="AA52" s="48"/>
      <c r="AB52" s="48"/>
    </row>
    <row r="53" spans="2:28">
      <c r="B53" s="48"/>
      <c r="C53" s="48"/>
      <c r="D53" s="48"/>
      <c r="E53" s="48"/>
      <c r="F53" s="48"/>
      <c r="G53" s="48"/>
      <c r="H53" s="48"/>
      <c r="I53" s="48"/>
      <c r="J53" s="48"/>
      <c r="K53" s="48"/>
      <c r="L53" s="48"/>
      <c r="M53" s="48"/>
      <c r="N53" s="48"/>
      <c r="O53" s="48"/>
      <c r="P53" s="48"/>
      <c r="Q53" s="48"/>
      <c r="R53" s="48"/>
      <c r="S53" s="48"/>
      <c r="T53" s="48"/>
      <c r="U53" s="48"/>
      <c r="V53" s="48"/>
      <c r="W53" s="48"/>
      <c r="X53" s="48"/>
      <c r="Y53" s="48"/>
      <c r="Z53" s="48"/>
      <c r="AA53" s="48"/>
      <c r="AB53" s="48"/>
    </row>
    <row r="54" spans="2:28">
      <c r="B54" s="48"/>
      <c r="C54" s="48"/>
      <c r="D54" s="48"/>
      <c r="E54" s="48"/>
      <c r="F54" s="48"/>
      <c r="G54" s="48"/>
      <c r="H54" s="48"/>
      <c r="I54" s="48"/>
      <c r="J54" s="48"/>
      <c r="K54" s="48"/>
      <c r="L54" s="48"/>
      <c r="M54" s="48"/>
      <c r="N54" s="48"/>
      <c r="O54" s="48"/>
      <c r="P54" s="48"/>
      <c r="Q54" s="48"/>
      <c r="R54" s="48"/>
      <c r="S54" s="48"/>
      <c r="T54" s="48"/>
      <c r="U54" s="48"/>
      <c r="V54" s="48"/>
      <c r="W54" s="48"/>
      <c r="X54" s="48"/>
      <c r="Y54" s="48"/>
      <c r="Z54" s="48"/>
      <c r="AA54" s="48"/>
      <c r="AB54" s="48"/>
    </row>
    <row r="55" spans="2:28">
      <c r="B55" s="48"/>
      <c r="C55" s="48"/>
      <c r="D55" s="48"/>
      <c r="E55" s="48"/>
      <c r="F55" s="48"/>
      <c r="G55" s="48"/>
      <c r="H55" s="48"/>
      <c r="I55" s="48"/>
      <c r="J55" s="48"/>
      <c r="K55" s="48"/>
      <c r="L55" s="48"/>
      <c r="M55" s="48"/>
      <c r="N55" s="48"/>
      <c r="O55" s="48"/>
      <c r="P55" s="48"/>
      <c r="Q55" s="48"/>
      <c r="R55" s="48"/>
      <c r="S55" s="48"/>
      <c r="T55" s="48"/>
      <c r="U55" s="48"/>
      <c r="V55" s="48"/>
      <c r="W55" s="48"/>
      <c r="X55" s="48"/>
      <c r="Y55" s="48"/>
      <c r="Z55" s="48"/>
      <c r="AA55" s="48"/>
      <c r="AB55" s="48"/>
    </row>
    <row r="56" spans="2:28">
      <c r="B56" s="48"/>
      <c r="C56" s="48"/>
      <c r="D56" s="48"/>
      <c r="E56" s="48"/>
      <c r="F56" s="48"/>
      <c r="G56" s="48"/>
      <c r="H56" s="48"/>
      <c r="I56" s="48"/>
      <c r="J56" s="48"/>
      <c r="K56" s="48"/>
      <c r="L56" s="48"/>
      <c r="M56" s="48"/>
      <c r="N56" s="48"/>
      <c r="O56" s="48"/>
      <c r="P56" s="48"/>
      <c r="Q56" s="48"/>
      <c r="R56" s="48"/>
      <c r="S56" s="48"/>
      <c r="T56" s="48"/>
      <c r="U56" s="48"/>
      <c r="V56" s="48"/>
      <c r="W56" s="48"/>
      <c r="X56" s="48"/>
      <c r="Y56" s="48"/>
      <c r="Z56" s="48"/>
      <c r="AA56" s="48"/>
      <c r="AB56" s="48"/>
    </row>
    <row r="57" spans="2:28">
      <c r="B57" s="48"/>
      <c r="C57" s="48"/>
      <c r="D57" s="48"/>
      <c r="E57" s="48"/>
      <c r="F57" s="48"/>
      <c r="G57" s="48"/>
      <c r="H57" s="48"/>
      <c r="I57" s="48"/>
      <c r="J57" s="48"/>
      <c r="K57" s="48"/>
      <c r="L57" s="48"/>
      <c r="M57" s="48"/>
      <c r="N57" s="48"/>
      <c r="O57" s="48"/>
      <c r="P57" s="48"/>
      <c r="Q57" s="48"/>
      <c r="R57" s="48"/>
      <c r="S57" s="48"/>
      <c r="T57" s="48"/>
      <c r="U57" s="48"/>
      <c r="V57" s="48"/>
      <c r="W57" s="48"/>
      <c r="X57" s="48"/>
      <c r="Y57" s="48"/>
      <c r="Z57" s="48"/>
      <c r="AA57" s="48"/>
      <c r="AB57" s="48"/>
    </row>
    <row r="58" spans="2:28">
      <c r="B58" s="48"/>
      <c r="C58" s="48"/>
      <c r="D58" s="48"/>
      <c r="E58" s="48"/>
      <c r="F58" s="48"/>
      <c r="G58" s="48"/>
      <c r="H58" s="48"/>
      <c r="I58" s="48"/>
      <c r="J58" s="48"/>
      <c r="K58" s="48"/>
      <c r="L58" s="48"/>
      <c r="M58" s="48"/>
      <c r="N58" s="48"/>
      <c r="O58" s="48"/>
      <c r="P58" s="48"/>
      <c r="Q58" s="48"/>
      <c r="R58" s="48"/>
      <c r="S58" s="48"/>
      <c r="T58" s="48"/>
      <c r="U58" s="48"/>
      <c r="V58" s="48"/>
      <c r="W58" s="48"/>
      <c r="X58" s="48"/>
      <c r="Y58" s="48"/>
      <c r="Z58" s="48"/>
      <c r="AA58" s="48"/>
      <c r="AB58" s="48"/>
    </row>
    <row r="59" spans="2:28">
      <c r="B59" s="48"/>
      <c r="C59" s="48"/>
      <c r="D59" s="48"/>
      <c r="E59" s="48"/>
      <c r="F59" s="48"/>
      <c r="G59" s="48"/>
      <c r="H59" s="48"/>
      <c r="I59" s="48"/>
      <c r="J59" s="48"/>
      <c r="K59" s="48"/>
      <c r="L59" s="48"/>
      <c r="M59" s="48"/>
      <c r="N59" s="48"/>
      <c r="O59" s="48"/>
      <c r="P59" s="48"/>
      <c r="Q59" s="48"/>
      <c r="R59" s="48"/>
      <c r="S59" s="48"/>
      <c r="T59" s="48"/>
      <c r="U59" s="48"/>
      <c r="V59" s="48"/>
      <c r="W59" s="48"/>
      <c r="X59" s="48"/>
      <c r="Y59" s="48"/>
      <c r="Z59" s="48"/>
      <c r="AA59" s="48"/>
      <c r="AB59" s="48"/>
    </row>
    <row r="60" spans="2:28">
      <c r="B60" s="48"/>
      <c r="C60" s="48"/>
      <c r="D60" s="48"/>
      <c r="E60" s="48"/>
      <c r="F60" s="48"/>
      <c r="G60" s="48"/>
      <c r="H60" s="48"/>
      <c r="I60" s="48"/>
      <c r="J60" s="48"/>
      <c r="K60" s="48"/>
      <c r="L60" s="48"/>
      <c r="M60" s="48"/>
      <c r="N60" s="48"/>
      <c r="O60" s="48"/>
      <c r="P60" s="48"/>
      <c r="Q60" s="48"/>
      <c r="R60" s="48"/>
      <c r="S60" s="48"/>
      <c r="T60" s="48"/>
      <c r="U60" s="48"/>
      <c r="V60" s="48"/>
      <c r="W60" s="48"/>
      <c r="X60" s="48"/>
      <c r="Y60" s="48"/>
      <c r="Z60" s="48"/>
      <c r="AA60" s="48"/>
      <c r="AB60" s="48"/>
    </row>
    <row r="61" spans="2:28">
      <c r="B61" s="48"/>
      <c r="C61" s="48"/>
      <c r="D61" s="48"/>
      <c r="E61" s="48"/>
      <c r="F61" s="48"/>
      <c r="G61" s="48"/>
      <c r="H61" s="48"/>
      <c r="I61" s="48"/>
      <c r="J61" s="48"/>
      <c r="K61" s="48"/>
      <c r="L61" s="48"/>
      <c r="M61" s="48"/>
      <c r="N61" s="48"/>
      <c r="O61" s="48"/>
      <c r="P61" s="48"/>
      <c r="Q61" s="48"/>
      <c r="R61" s="48"/>
      <c r="S61" s="48"/>
      <c r="T61" s="48"/>
      <c r="U61" s="48"/>
      <c r="V61" s="48"/>
      <c r="W61" s="48"/>
      <c r="X61" s="48"/>
      <c r="Y61" s="48"/>
      <c r="Z61" s="48"/>
      <c r="AA61" s="48"/>
      <c r="AB61" s="48"/>
    </row>
    <row r="62" spans="2:28">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row>
    <row r="63" spans="2:28">
      <c r="B63" s="48"/>
      <c r="C63" s="48"/>
      <c r="D63" s="48"/>
      <c r="E63" s="48"/>
      <c r="F63" s="48"/>
      <c r="G63" s="48"/>
      <c r="H63" s="48"/>
      <c r="I63" s="48"/>
      <c r="J63" s="48"/>
      <c r="K63" s="48"/>
      <c r="L63" s="48"/>
      <c r="M63" s="48"/>
      <c r="N63" s="48"/>
      <c r="O63" s="48"/>
      <c r="P63" s="48"/>
      <c r="Q63" s="48"/>
      <c r="R63" s="48"/>
      <c r="S63" s="48"/>
      <c r="T63" s="48"/>
      <c r="U63" s="48"/>
      <c r="V63" s="48"/>
      <c r="W63" s="48"/>
      <c r="X63" s="48"/>
      <c r="Y63" s="48"/>
      <c r="Z63" s="48"/>
      <c r="AA63" s="48"/>
      <c r="AB63" s="48"/>
    </row>
    <row r="64" spans="2:28">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row>
    <row r="65" spans="2:28">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row>
    <row r="66" spans="2:28">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row>
    <row r="67" spans="2:28">
      <c r="B67" s="48"/>
      <c r="C67" s="48"/>
      <c r="D67" s="48"/>
      <c r="E67" s="48"/>
      <c r="F67" s="48"/>
      <c r="G67" s="48"/>
      <c r="H67" s="48"/>
      <c r="I67" s="48"/>
      <c r="J67" s="48"/>
      <c r="K67" s="48"/>
      <c r="L67" s="48"/>
      <c r="M67" s="48"/>
      <c r="N67" s="48"/>
      <c r="O67" s="48"/>
      <c r="P67" s="48"/>
      <c r="Q67" s="48"/>
      <c r="R67" s="48"/>
      <c r="S67" s="48"/>
      <c r="T67" s="48"/>
      <c r="U67" s="48"/>
      <c r="V67" s="48"/>
      <c r="W67" s="48"/>
      <c r="X67" s="48"/>
      <c r="Y67" s="48"/>
      <c r="Z67" s="48"/>
      <c r="AA67" s="48"/>
      <c r="AB67" s="48"/>
    </row>
    <row r="68" spans="2:28">
      <c r="B68" s="48"/>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row>
    <row r="69" spans="2:28">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row>
    <row r="70" spans="2:28">
      <c r="B70" s="48"/>
      <c r="C70" s="48"/>
      <c r="D70" s="48"/>
      <c r="E70" s="48"/>
      <c r="F70" s="48"/>
      <c r="G70" s="48"/>
      <c r="H70" s="48"/>
      <c r="I70" s="48"/>
      <c r="J70" s="48"/>
      <c r="K70" s="48"/>
      <c r="L70" s="48"/>
      <c r="M70" s="48"/>
      <c r="N70" s="48"/>
      <c r="O70" s="48"/>
      <c r="P70" s="48"/>
      <c r="Q70" s="48"/>
      <c r="R70" s="48"/>
      <c r="S70" s="48"/>
      <c r="T70" s="48"/>
      <c r="U70" s="48"/>
      <c r="V70" s="48"/>
      <c r="W70" s="48"/>
      <c r="X70" s="48"/>
      <c r="Y70" s="48"/>
      <c r="Z70" s="48"/>
      <c r="AA70" s="48"/>
      <c r="AB70" s="48"/>
    </row>
    <row r="71" spans="2:28">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48"/>
    </row>
    <row r="72" spans="2:28">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A72" s="48"/>
      <c r="AB72" s="48"/>
    </row>
    <row r="73" spans="2:28">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row>
    <row r="74" spans="2:28">
      <c r="B74" s="48"/>
      <c r="C74" s="48"/>
      <c r="D74" s="48"/>
      <c r="E74" s="48"/>
      <c r="F74" s="48"/>
      <c r="G74" s="48"/>
      <c r="H74" s="48"/>
      <c r="I74" s="48"/>
      <c r="J74" s="48"/>
      <c r="K74" s="48"/>
      <c r="L74" s="48"/>
      <c r="M74" s="48"/>
      <c r="N74" s="48"/>
      <c r="O74" s="48"/>
      <c r="P74" s="48"/>
      <c r="Q74" s="48"/>
      <c r="R74" s="48"/>
      <c r="S74" s="48"/>
      <c r="T74" s="48"/>
      <c r="U74" s="48"/>
      <c r="V74" s="48"/>
      <c r="W74" s="48"/>
      <c r="X74" s="48"/>
      <c r="Y74" s="48"/>
      <c r="Z74" s="48"/>
      <c r="AA74" s="48"/>
      <c r="AB74" s="48"/>
    </row>
    <row r="75" spans="2:28">
      <c r="B75" s="48"/>
      <c r="C75" s="48"/>
      <c r="D75" s="48"/>
      <c r="E75" s="48"/>
      <c r="F75" s="48"/>
      <c r="G75" s="48"/>
      <c r="H75" s="48"/>
      <c r="I75" s="48"/>
      <c r="J75" s="48"/>
      <c r="K75" s="48"/>
      <c r="L75" s="48"/>
      <c r="M75" s="48"/>
      <c r="N75" s="48"/>
      <c r="O75" s="48"/>
      <c r="P75" s="48"/>
      <c r="Q75" s="48"/>
      <c r="R75" s="48"/>
      <c r="S75" s="48"/>
      <c r="T75" s="48"/>
      <c r="U75" s="48"/>
      <c r="V75" s="48"/>
      <c r="W75" s="48"/>
      <c r="X75" s="48"/>
      <c r="Y75" s="48"/>
      <c r="Z75" s="48"/>
      <c r="AA75" s="48"/>
      <c r="AB75" s="48"/>
    </row>
    <row r="76" spans="2:28">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row>
    <row r="77" spans="2:28">
      <c r="B77" s="48"/>
      <c r="C77" s="48"/>
      <c r="D77" s="48"/>
      <c r="E77" s="48"/>
      <c r="F77" s="48"/>
      <c r="G77" s="48"/>
      <c r="H77" s="48"/>
      <c r="I77" s="48"/>
      <c r="J77" s="48"/>
      <c r="K77" s="48"/>
      <c r="L77" s="48"/>
      <c r="M77" s="48"/>
      <c r="N77" s="48"/>
      <c r="O77" s="48"/>
      <c r="P77" s="48"/>
      <c r="Q77" s="48"/>
      <c r="R77" s="48"/>
      <c r="S77" s="48"/>
      <c r="T77" s="48"/>
      <c r="U77" s="48"/>
      <c r="V77" s="48"/>
      <c r="W77" s="48"/>
      <c r="X77" s="48"/>
      <c r="Y77" s="48"/>
      <c r="Z77" s="48"/>
      <c r="AA77" s="48"/>
      <c r="AB77" s="48"/>
    </row>
    <row r="78" spans="2:28">
      <c r="B78" s="48"/>
      <c r="C78" s="48"/>
      <c r="D78" s="48"/>
      <c r="E78" s="48"/>
      <c r="F78" s="48"/>
      <c r="G78" s="48"/>
      <c r="H78" s="48"/>
      <c r="I78" s="48"/>
      <c r="J78" s="48"/>
      <c r="K78" s="48"/>
      <c r="L78" s="48"/>
      <c r="M78" s="48"/>
      <c r="N78" s="48"/>
      <c r="O78" s="48"/>
      <c r="P78" s="48"/>
      <c r="Q78" s="48"/>
      <c r="R78" s="48"/>
      <c r="S78" s="48"/>
      <c r="T78" s="48"/>
      <c r="U78" s="48"/>
      <c r="V78" s="48"/>
      <c r="W78" s="48"/>
      <c r="X78" s="48"/>
      <c r="Y78" s="48"/>
      <c r="Z78" s="48"/>
      <c r="AA78" s="48"/>
      <c r="AB78" s="48"/>
    </row>
    <row r="79" spans="2:28">
      <c r="B79" s="48"/>
      <c r="C79" s="48"/>
      <c r="D79" s="48"/>
      <c r="E79" s="48"/>
      <c r="F79" s="48"/>
      <c r="G79" s="48"/>
      <c r="H79" s="48"/>
      <c r="I79" s="48"/>
      <c r="J79" s="48"/>
      <c r="K79" s="48"/>
      <c r="L79" s="48"/>
      <c r="M79" s="48"/>
      <c r="N79" s="48"/>
      <c r="O79" s="48"/>
      <c r="P79" s="48"/>
      <c r="Q79" s="48"/>
      <c r="R79" s="48"/>
      <c r="S79" s="48"/>
      <c r="T79" s="48"/>
      <c r="U79" s="48"/>
      <c r="V79" s="48"/>
      <c r="W79" s="48"/>
      <c r="X79" s="48"/>
      <c r="Y79" s="48"/>
      <c r="Z79" s="48"/>
      <c r="AA79" s="48"/>
      <c r="AB79" s="48"/>
    </row>
    <row r="80" spans="2:28">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row>
    <row r="81" spans="2:28">
      <c r="B81" s="48"/>
      <c r="C81" s="48"/>
      <c r="D81" s="48"/>
      <c r="E81" s="48"/>
      <c r="F81" s="48"/>
      <c r="G81" s="48"/>
      <c r="H81" s="48"/>
      <c r="I81" s="48"/>
      <c r="J81" s="48"/>
      <c r="K81" s="48"/>
      <c r="L81" s="48"/>
      <c r="M81" s="48"/>
      <c r="N81" s="48"/>
      <c r="O81" s="48"/>
      <c r="P81" s="48"/>
      <c r="Q81" s="48"/>
      <c r="R81" s="48"/>
      <c r="S81" s="48"/>
      <c r="T81" s="48"/>
      <c r="U81" s="48"/>
      <c r="V81" s="48"/>
      <c r="W81" s="48"/>
      <c r="X81" s="48"/>
      <c r="Y81" s="48"/>
      <c r="Z81" s="48"/>
      <c r="AA81" s="48"/>
      <c r="AB81" s="48"/>
    </row>
    <row r="82" spans="2:28">
      <c r="B82" s="48"/>
      <c r="C82" s="48"/>
      <c r="D82" s="48"/>
      <c r="E82" s="48"/>
      <c r="F82" s="48"/>
      <c r="G82" s="48"/>
      <c r="H82" s="48"/>
      <c r="I82" s="48"/>
      <c r="J82" s="48"/>
      <c r="K82" s="48"/>
      <c r="L82" s="48"/>
      <c r="M82" s="48"/>
      <c r="N82" s="48"/>
      <c r="O82" s="48"/>
      <c r="P82" s="48"/>
      <c r="Q82" s="48"/>
      <c r="R82" s="48"/>
      <c r="S82" s="48"/>
      <c r="T82" s="48"/>
      <c r="U82" s="48"/>
      <c r="V82" s="48"/>
      <c r="W82" s="48"/>
      <c r="X82" s="48"/>
      <c r="Y82" s="48"/>
      <c r="Z82" s="48"/>
      <c r="AA82" s="48"/>
      <c r="AB82" s="48"/>
    </row>
    <row r="83" spans="2:28">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row>
    <row r="84" spans="2:28">
      <c r="B84" s="48"/>
      <c r="C84" s="48"/>
      <c r="D84" s="48"/>
      <c r="E84" s="48"/>
      <c r="F84" s="48"/>
      <c r="G84" s="48"/>
      <c r="H84" s="48"/>
      <c r="I84" s="48"/>
      <c r="J84" s="48"/>
      <c r="K84" s="48"/>
      <c r="L84" s="48"/>
      <c r="M84" s="48"/>
      <c r="N84" s="48"/>
      <c r="O84" s="48"/>
      <c r="P84" s="48"/>
      <c r="Q84" s="48"/>
      <c r="R84" s="48"/>
      <c r="S84" s="48"/>
      <c r="T84" s="48"/>
      <c r="U84" s="48"/>
      <c r="V84" s="48"/>
      <c r="W84" s="48"/>
      <c r="X84" s="48"/>
      <c r="Y84" s="48"/>
      <c r="Z84" s="48"/>
      <c r="AA84" s="48"/>
      <c r="AB84" s="48"/>
    </row>
    <row r="85" spans="2:28">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row>
    <row r="86" spans="2:28">
      <c r="B86" s="48"/>
      <c r="C86" s="48"/>
      <c r="D86" s="48"/>
      <c r="E86" s="48"/>
      <c r="F86" s="48"/>
      <c r="G86" s="48"/>
      <c r="H86" s="48"/>
      <c r="I86" s="48"/>
      <c r="J86" s="48"/>
      <c r="K86" s="48"/>
      <c r="L86" s="48"/>
      <c r="M86" s="48"/>
      <c r="N86" s="48"/>
      <c r="O86" s="48"/>
      <c r="P86" s="48"/>
      <c r="Q86" s="48"/>
      <c r="R86" s="48"/>
      <c r="S86" s="48"/>
      <c r="T86" s="48"/>
      <c r="U86" s="48"/>
      <c r="V86" s="48"/>
      <c r="W86" s="48"/>
      <c r="X86" s="48"/>
      <c r="Y86" s="48"/>
      <c r="Z86" s="48"/>
      <c r="AA86" s="48"/>
      <c r="AB86" s="48"/>
    </row>
    <row r="87" spans="2:28">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row>
    <row r="88" spans="2:28">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row>
    <row r="89" spans="2:28">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row>
    <row r="90" spans="2:28">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row>
    <row r="91" spans="2:28">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row>
    <row r="92" spans="2:28">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row>
    <row r="93" spans="2:28">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row>
    <row r="94" spans="2:28">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row>
    <row r="95" spans="2:28">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row>
    <row r="96" spans="2:28">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row>
    <row r="97" spans="2:28">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row>
  </sheetData>
  <mergeCells count="32">
    <mergeCell ref="B1:AD2"/>
    <mergeCell ref="Z3:AA3"/>
    <mergeCell ref="AC3:AD3"/>
    <mergeCell ref="P5:AE5"/>
    <mergeCell ref="B7:AD8"/>
    <mergeCell ref="F12:AB13"/>
    <mergeCell ref="B12:E13"/>
    <mergeCell ref="AC12:AD13"/>
    <mergeCell ref="F11:AB11"/>
    <mergeCell ref="AC11:AD11"/>
    <mergeCell ref="B11:E11"/>
    <mergeCell ref="B19:E19"/>
    <mergeCell ref="B20:E20"/>
    <mergeCell ref="B21:E21"/>
    <mergeCell ref="B14:E15"/>
    <mergeCell ref="F14:AB14"/>
    <mergeCell ref="F15:AB15"/>
    <mergeCell ref="F21:AB21"/>
    <mergeCell ref="AC21:AD21"/>
    <mergeCell ref="AC17:AD17"/>
    <mergeCell ref="AC18:AD18"/>
    <mergeCell ref="F19:AB19"/>
    <mergeCell ref="AC19:AD19"/>
    <mergeCell ref="F20:AB20"/>
    <mergeCell ref="AC20:AD20"/>
    <mergeCell ref="F17:AB17"/>
    <mergeCell ref="AC14:AD14"/>
    <mergeCell ref="AC15:AD15"/>
    <mergeCell ref="F16:AB16"/>
    <mergeCell ref="AC16:AD16"/>
    <mergeCell ref="B17:E17"/>
    <mergeCell ref="B16:E16"/>
  </mergeCells>
  <phoneticPr fontId="5"/>
  <dataValidations count="1">
    <dataValidation type="list" allowBlank="1" showInputMessage="1" showErrorMessage="1" sqref="AC18:AD18" xr:uid="{2106BE57-20BA-4ADA-B760-D2511613FC60}">
      <formula1>"□,■"</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6A610-9941-43F0-996D-6C14770B2338}">
  <sheetPr>
    <tabColor rgb="FF92D050"/>
  </sheetPr>
  <dimension ref="A1:CG49"/>
  <sheetViews>
    <sheetView view="pageBreakPreview" zoomScale="83" zoomScaleNormal="100" zoomScaleSheetLayoutView="83" workbookViewId="0">
      <selection activeCell="AM27" sqref="AM27"/>
    </sheetView>
  </sheetViews>
  <sheetFormatPr defaultColWidth="8.58203125" defaultRowHeight="13"/>
  <cols>
    <col min="1" max="2" width="2.58203125" style="115" customWidth="1"/>
    <col min="3" max="3" width="2.58203125" style="116" customWidth="1"/>
    <col min="4" max="54" width="2.58203125" style="115" customWidth="1"/>
    <col min="55" max="16384" width="8.58203125" style="115"/>
  </cols>
  <sheetData>
    <row r="1" spans="1:31" ht="13" customHeight="1">
      <c r="A1" s="115" t="s">
        <v>192</v>
      </c>
    </row>
    <row r="2" spans="1:31" ht="22" customHeight="1">
      <c r="V2" s="115" t="str">
        <f>【入力】基本情報シート!J5</f>
        <v>令和</v>
      </c>
      <c r="X2" s="111" t="str">
        <f>IF(【入力】基本情報シート!L5="","",【入力】基本情報シート!L5)</f>
        <v/>
      </c>
      <c r="Y2" s="115" t="s">
        <v>4</v>
      </c>
      <c r="Z2" s="385" t="str">
        <f>IF(【入力】基本情報シート!O5="","",【入力】基本情報シート!O5)</f>
        <v/>
      </c>
      <c r="AA2" s="385"/>
      <c r="AB2" s="115" t="s">
        <v>5</v>
      </c>
      <c r="AC2" s="385" t="str">
        <f>IF(【入力】基本情報シート!S5="","",【入力】基本情報シート!S5)</f>
        <v/>
      </c>
      <c r="AD2" s="385"/>
      <c r="AE2" s="115" t="s">
        <v>6</v>
      </c>
    </row>
    <row r="3" spans="1:31" ht="25" customHeight="1">
      <c r="A3" s="115" t="s">
        <v>186</v>
      </c>
    </row>
    <row r="4" spans="1:31" ht="18" customHeight="1">
      <c r="L4" s="115" t="s">
        <v>29</v>
      </c>
      <c r="P4" s="384" t="str">
        <f>IF(【入力】基本情報シート!J27="","",【入力】基本情報シート!J27)</f>
        <v/>
      </c>
      <c r="Q4" s="384"/>
      <c r="R4" s="384"/>
      <c r="S4" s="384"/>
      <c r="T4" s="384"/>
      <c r="U4" s="384"/>
      <c r="V4" s="384"/>
      <c r="W4" s="384"/>
      <c r="X4" s="384"/>
      <c r="Y4" s="384"/>
      <c r="Z4" s="384"/>
      <c r="AA4" s="384"/>
      <c r="AB4" s="384"/>
      <c r="AC4" s="384"/>
      <c r="AD4" s="384"/>
      <c r="AE4" s="384"/>
    </row>
    <row r="5" spans="1:31" ht="3" customHeight="1"/>
    <row r="6" spans="1:31" ht="18" customHeight="1">
      <c r="L6" s="115" t="s">
        <v>31</v>
      </c>
      <c r="P6" s="367" t="str">
        <f>IF(【入力】基本情報シート!M29="","",【入力】基本情報シート!M29)</f>
        <v/>
      </c>
      <c r="Q6" s="367"/>
      <c r="R6" s="367"/>
      <c r="S6" s="367"/>
      <c r="T6" s="367"/>
      <c r="U6" s="367"/>
      <c r="V6" s="367"/>
      <c r="W6" s="367"/>
      <c r="X6" s="367"/>
      <c r="Y6" s="367"/>
      <c r="Z6" s="367"/>
      <c r="AA6" s="367"/>
      <c r="AB6" s="367"/>
      <c r="AC6" s="367"/>
      <c r="AD6" s="367"/>
      <c r="AE6" s="367"/>
    </row>
    <row r="7" spans="1:31" ht="3" customHeight="1">
      <c r="P7" s="367"/>
      <c r="Q7" s="367"/>
      <c r="R7" s="367"/>
      <c r="S7" s="367"/>
      <c r="T7" s="367"/>
      <c r="U7" s="367"/>
      <c r="V7" s="367"/>
      <c r="W7" s="367"/>
      <c r="X7" s="367"/>
      <c r="Y7" s="367"/>
      <c r="Z7" s="367"/>
      <c r="AA7" s="367"/>
      <c r="AB7" s="367"/>
      <c r="AC7" s="367"/>
      <c r="AD7" s="367"/>
      <c r="AE7" s="367"/>
    </row>
    <row r="8" spans="1:31" ht="18" customHeight="1">
      <c r="P8" s="386"/>
      <c r="Q8" s="386"/>
      <c r="R8" s="386"/>
      <c r="S8" s="386"/>
      <c r="T8" s="386"/>
      <c r="U8" s="386"/>
      <c r="V8" s="386"/>
      <c r="W8" s="386"/>
      <c r="X8" s="386"/>
      <c r="Y8" s="386"/>
      <c r="Z8" s="386"/>
      <c r="AA8" s="386"/>
      <c r="AB8" s="386"/>
      <c r="AC8" s="386"/>
      <c r="AD8" s="386"/>
      <c r="AE8" s="386"/>
    </row>
    <row r="9" spans="1:31" ht="3" customHeight="1"/>
    <row r="10" spans="1:31" ht="18" customHeight="1">
      <c r="L10" s="115" t="s">
        <v>35</v>
      </c>
      <c r="P10" s="384" t="str">
        <f>IF(【入力】基本情報シート!J30="","",【入力】基本情報シート!J30)</f>
        <v/>
      </c>
      <c r="Q10" s="384"/>
      <c r="R10" s="384"/>
      <c r="S10" s="384"/>
      <c r="T10" s="384"/>
      <c r="U10" s="384"/>
      <c r="V10" s="384"/>
      <c r="W10" s="384"/>
      <c r="X10" s="384"/>
      <c r="Y10" s="384"/>
      <c r="Z10" s="384"/>
      <c r="AA10" s="384"/>
      <c r="AB10" s="384"/>
      <c r="AC10" s="384"/>
      <c r="AD10" s="384"/>
      <c r="AE10" s="384"/>
    </row>
    <row r="11" spans="1:31" ht="3" customHeight="1"/>
    <row r="12" spans="1:31" ht="18" customHeight="1">
      <c r="L12" s="115" t="s">
        <v>36</v>
      </c>
      <c r="P12" s="384" t="str">
        <f>IF(【入力】基本情報シート!J31="","",【入力】基本情報シート!J31)</f>
        <v/>
      </c>
      <c r="Q12" s="384"/>
      <c r="R12" s="384"/>
      <c r="S12" s="384"/>
      <c r="T12" s="384"/>
      <c r="U12" s="384"/>
      <c r="V12" s="384"/>
      <c r="W12" s="384"/>
      <c r="X12" s="384"/>
      <c r="Y12" s="384"/>
      <c r="Z12" s="384"/>
    </row>
    <row r="14" spans="1:31" ht="18" customHeight="1">
      <c r="B14" s="378" t="str">
        <f>【入力】基本情報シート!C1&amp;【入力】基本情報シート!D1&amp;"年度渋谷区福祉人材支援手当事業補助金"</f>
        <v>令和8年度渋谷区福祉人材支援手当事業補助金</v>
      </c>
      <c r="C14" s="378"/>
      <c r="D14" s="378"/>
      <c r="E14" s="378"/>
      <c r="F14" s="378"/>
      <c r="G14" s="378"/>
      <c r="H14" s="378"/>
      <c r="I14" s="378"/>
      <c r="J14" s="378"/>
      <c r="K14" s="378"/>
      <c r="L14" s="378"/>
      <c r="M14" s="378"/>
      <c r="N14" s="378"/>
      <c r="O14" s="378"/>
      <c r="P14" s="378"/>
      <c r="Q14" s="378"/>
      <c r="R14" s="378"/>
      <c r="S14" s="378"/>
      <c r="T14" s="378"/>
      <c r="U14" s="378"/>
      <c r="V14" s="378"/>
      <c r="W14" s="378"/>
      <c r="X14" s="378"/>
      <c r="Y14" s="378"/>
      <c r="Z14" s="378"/>
      <c r="AA14" s="378"/>
      <c r="AB14" s="378"/>
      <c r="AC14" s="378"/>
      <c r="AD14" s="378"/>
    </row>
    <row r="15" spans="1:31" ht="18" customHeight="1">
      <c r="B15" s="378" t="s">
        <v>136</v>
      </c>
      <c r="C15" s="378"/>
      <c r="D15" s="378"/>
      <c r="E15" s="378"/>
      <c r="F15" s="378"/>
      <c r="G15" s="378"/>
      <c r="H15" s="378"/>
      <c r="I15" s="378"/>
      <c r="J15" s="378"/>
      <c r="K15" s="378"/>
      <c r="L15" s="378"/>
      <c r="M15" s="378"/>
      <c r="N15" s="378"/>
      <c r="O15" s="378"/>
      <c r="P15" s="378"/>
      <c r="Q15" s="378"/>
      <c r="R15" s="378"/>
      <c r="S15" s="378"/>
      <c r="T15" s="378"/>
      <c r="U15" s="378"/>
      <c r="V15" s="378"/>
      <c r="W15" s="378"/>
      <c r="X15" s="378"/>
      <c r="Y15" s="378"/>
      <c r="Z15" s="378"/>
      <c r="AA15" s="378"/>
      <c r="AB15" s="378"/>
      <c r="AC15" s="378"/>
      <c r="AD15" s="378"/>
    </row>
    <row r="16" spans="1:31" ht="6" customHeight="1"/>
    <row r="17" spans="1:85" ht="14.15" customHeight="1">
      <c r="A17" s="171"/>
      <c r="B17" s="379" t="s">
        <v>227</v>
      </c>
      <c r="C17" s="380"/>
      <c r="D17" s="380"/>
      <c r="E17" s="380"/>
      <c r="F17" s="380"/>
      <c r="G17" s="380"/>
      <c r="H17" s="380"/>
      <c r="I17" s="380"/>
      <c r="J17" s="380"/>
      <c r="K17" s="380"/>
      <c r="L17" s="380"/>
      <c r="M17" s="380"/>
      <c r="N17" s="380"/>
      <c r="O17" s="380"/>
      <c r="P17" s="380"/>
      <c r="Q17" s="380"/>
      <c r="R17" s="380"/>
      <c r="S17" s="380"/>
      <c r="T17" s="380"/>
      <c r="U17" s="380"/>
      <c r="V17" s="380"/>
      <c r="W17" s="380"/>
      <c r="X17" s="380"/>
      <c r="Y17" s="380"/>
      <c r="Z17" s="380"/>
      <c r="AA17" s="380"/>
      <c r="AB17" s="380"/>
      <c r="AC17" s="380"/>
      <c r="AD17" s="380"/>
      <c r="AE17" s="171"/>
    </row>
    <row r="18" spans="1:85" ht="14.15" customHeight="1">
      <c r="A18" s="171"/>
      <c r="B18" s="380"/>
      <c r="C18" s="380"/>
      <c r="D18" s="380"/>
      <c r="E18" s="380"/>
      <c r="F18" s="380"/>
      <c r="G18" s="380"/>
      <c r="H18" s="380"/>
      <c r="I18" s="380"/>
      <c r="J18" s="380"/>
      <c r="K18" s="380"/>
      <c r="L18" s="380"/>
      <c r="M18" s="380"/>
      <c r="N18" s="380"/>
      <c r="O18" s="380"/>
      <c r="P18" s="380"/>
      <c r="Q18" s="380"/>
      <c r="R18" s="380"/>
      <c r="S18" s="380"/>
      <c r="T18" s="380"/>
      <c r="U18" s="380"/>
      <c r="V18" s="380"/>
      <c r="W18" s="380"/>
      <c r="X18" s="380"/>
      <c r="Y18" s="380"/>
      <c r="Z18" s="380"/>
      <c r="AA18" s="380"/>
      <c r="AB18" s="380"/>
      <c r="AC18" s="380"/>
      <c r="AD18" s="380"/>
      <c r="AE18" s="171"/>
    </row>
    <row r="19" spans="1:85" ht="14.15" customHeight="1">
      <c r="A19" s="171"/>
      <c r="B19" s="380"/>
      <c r="C19" s="380"/>
      <c r="D19" s="380"/>
      <c r="E19" s="380"/>
      <c r="F19" s="380"/>
      <c r="G19" s="380"/>
      <c r="H19" s="380"/>
      <c r="I19" s="380"/>
      <c r="J19" s="380"/>
      <c r="K19" s="380"/>
      <c r="L19" s="380"/>
      <c r="M19" s="380"/>
      <c r="N19" s="380"/>
      <c r="O19" s="380"/>
      <c r="P19" s="380"/>
      <c r="Q19" s="380"/>
      <c r="R19" s="380"/>
      <c r="S19" s="380"/>
      <c r="T19" s="380"/>
      <c r="U19" s="380"/>
      <c r="V19" s="380"/>
      <c r="W19" s="380"/>
      <c r="X19" s="380"/>
      <c r="Y19" s="380"/>
      <c r="Z19" s="380"/>
      <c r="AA19" s="380"/>
      <c r="AB19" s="380"/>
      <c r="AC19" s="380"/>
      <c r="AD19" s="380"/>
      <c r="AE19" s="171"/>
    </row>
    <row r="20" spans="1:85" ht="45" customHeight="1">
      <c r="A20" s="378" t="s">
        <v>137</v>
      </c>
      <c r="B20" s="378"/>
      <c r="C20" s="378"/>
      <c r="D20" s="378"/>
      <c r="E20" s="378"/>
      <c r="F20" s="378"/>
      <c r="G20" s="378"/>
      <c r="H20" s="378"/>
      <c r="I20" s="378"/>
      <c r="J20" s="378"/>
      <c r="K20" s="378"/>
      <c r="L20" s="378"/>
      <c r="M20" s="378"/>
      <c r="N20" s="378"/>
      <c r="O20" s="378"/>
      <c r="P20" s="378"/>
      <c r="Q20" s="378"/>
      <c r="R20" s="378"/>
      <c r="S20" s="378"/>
      <c r="T20" s="378"/>
      <c r="U20" s="378"/>
      <c r="V20" s="378"/>
      <c r="W20" s="378"/>
      <c r="X20" s="378"/>
      <c r="Y20" s="378"/>
      <c r="Z20" s="378"/>
      <c r="AA20" s="378"/>
      <c r="AB20" s="378"/>
      <c r="AC20" s="378"/>
      <c r="AD20" s="378"/>
      <c r="AE20" s="378"/>
    </row>
    <row r="21" spans="1:85" ht="8.25" customHeight="1">
      <c r="A21" s="170"/>
      <c r="B21" s="170"/>
      <c r="C21" s="170"/>
      <c r="D21" s="170"/>
      <c r="E21" s="170"/>
      <c r="F21" s="170"/>
      <c r="G21" s="170"/>
      <c r="H21" s="170"/>
      <c r="I21" s="170"/>
      <c r="J21" s="170"/>
      <c r="K21" s="170"/>
      <c r="L21" s="170"/>
      <c r="M21" s="170"/>
      <c r="N21" s="170"/>
      <c r="O21" s="170"/>
      <c r="P21" s="170"/>
      <c r="Q21" s="170"/>
      <c r="R21" s="170"/>
      <c r="S21" s="170"/>
      <c r="T21" s="170"/>
      <c r="U21" s="170"/>
      <c r="V21" s="170"/>
      <c r="W21" s="170"/>
      <c r="X21" s="170"/>
      <c r="Y21" s="170"/>
      <c r="Z21" s="170"/>
      <c r="AA21" s="170"/>
      <c r="AB21" s="170"/>
      <c r="AC21" s="170"/>
      <c r="AD21" s="170"/>
      <c r="AE21" s="170"/>
    </row>
    <row r="22" spans="1:85" ht="18" customHeight="1">
      <c r="B22" s="115" t="s">
        <v>138</v>
      </c>
      <c r="L22" s="381" t="str">
        <f>IF(OR(別記第１号様式別紙_対象者一覧!R7="",別記第１号様式別紙_対象者一覧!R7=0),"",別記第１号様式別紙_対象者一覧!R7)</f>
        <v/>
      </c>
      <c r="M22" s="381"/>
      <c r="N22" s="381"/>
      <c r="O22" s="381"/>
      <c r="P22" s="381"/>
      <c r="Q22" s="381"/>
      <c r="R22" s="381"/>
      <c r="S22" s="381"/>
      <c r="T22" s="115" t="s">
        <v>10</v>
      </c>
    </row>
    <row r="24" spans="1:85" ht="13.5" customHeight="1">
      <c r="B24" s="115" t="s">
        <v>139</v>
      </c>
      <c r="L24" s="382" t="str">
        <f>"別紙「令和"&amp;【入力】基本情報シート!B1&amp;【入力】基本情報シート!D1&amp;"年度渋谷区福祉人材支援手当事業補助金交付申請対象職員一覧」のとおり"</f>
        <v>別紙「令和8年度渋谷区福祉人材支援手当事業補助金交付申請対象職員一覧」のとおり</v>
      </c>
      <c r="M24" s="382"/>
      <c r="N24" s="382"/>
      <c r="O24" s="382"/>
      <c r="P24" s="382"/>
      <c r="Q24" s="382"/>
      <c r="R24" s="382"/>
      <c r="S24" s="382"/>
      <c r="T24" s="382"/>
      <c r="U24" s="382"/>
      <c r="V24" s="382"/>
      <c r="W24" s="382"/>
      <c r="X24" s="382"/>
      <c r="Y24" s="382"/>
      <c r="Z24" s="382"/>
      <c r="AA24" s="382"/>
      <c r="AB24" s="382"/>
      <c r="AC24" s="382"/>
    </row>
    <row r="25" spans="1:85">
      <c r="L25" s="382"/>
      <c r="M25" s="382"/>
      <c r="N25" s="382"/>
      <c r="O25" s="382"/>
      <c r="P25" s="382"/>
      <c r="Q25" s="382"/>
      <c r="R25" s="382"/>
      <c r="S25" s="382"/>
      <c r="T25" s="382"/>
      <c r="U25" s="382"/>
      <c r="V25" s="382"/>
      <c r="W25" s="382"/>
      <c r="X25" s="382"/>
      <c r="Y25" s="382"/>
      <c r="Z25" s="382"/>
      <c r="AA25" s="382"/>
      <c r="AB25" s="382"/>
      <c r="AC25" s="382"/>
    </row>
    <row r="26" spans="1:85">
      <c r="L26" s="382"/>
      <c r="M26" s="382"/>
      <c r="N26" s="382"/>
      <c r="O26" s="382"/>
      <c r="P26" s="382"/>
      <c r="Q26" s="382"/>
      <c r="R26" s="382"/>
      <c r="S26" s="382"/>
      <c r="T26" s="382"/>
      <c r="U26" s="382"/>
      <c r="V26" s="382"/>
      <c r="W26" s="382"/>
      <c r="X26" s="382"/>
      <c r="Y26" s="382"/>
      <c r="Z26" s="382"/>
      <c r="AA26" s="382"/>
      <c r="AB26" s="382"/>
      <c r="AC26" s="382"/>
    </row>
    <row r="27" spans="1:85">
      <c r="B27" s="115" t="s">
        <v>140</v>
      </c>
    </row>
    <row r="29" spans="1:85">
      <c r="C29" s="116" t="s">
        <v>141</v>
      </c>
      <c r="E29" s="368" t="str">
        <f>"（別記第1号様式）"&amp;【入力】基本情報シート!$C$1&amp;【入力】基本情報シート!$D$1&amp;"年度渋谷区福祉人材支援手当事業補助金交付申請書（本紙）"</f>
        <v>（別記第1号様式）令和8年度渋谷区福祉人材支援手当事業補助金交付申請書（本紙）</v>
      </c>
      <c r="F29" s="368"/>
      <c r="G29" s="368"/>
      <c r="H29" s="368"/>
      <c r="I29" s="368"/>
      <c r="J29" s="368"/>
      <c r="K29" s="368"/>
      <c r="L29" s="368"/>
      <c r="M29" s="368"/>
      <c r="N29" s="368"/>
      <c r="O29" s="368"/>
      <c r="P29" s="368"/>
      <c r="Q29" s="368"/>
      <c r="R29" s="368"/>
      <c r="S29" s="368"/>
      <c r="T29" s="368"/>
      <c r="U29" s="368"/>
      <c r="V29" s="368"/>
      <c r="W29" s="368"/>
      <c r="X29" s="368"/>
      <c r="Y29" s="368"/>
      <c r="Z29" s="368"/>
      <c r="AA29" s="368"/>
      <c r="AB29" s="368"/>
      <c r="AC29" s="368"/>
      <c r="AD29" s="368"/>
      <c r="AE29" s="368"/>
      <c r="BF29" s="116"/>
    </row>
    <row r="30" spans="1:85">
      <c r="E30" s="368"/>
      <c r="F30" s="368"/>
      <c r="G30" s="368"/>
      <c r="H30" s="368"/>
      <c r="I30" s="368"/>
      <c r="J30" s="368"/>
      <c r="K30" s="368"/>
      <c r="L30" s="368"/>
      <c r="M30" s="368"/>
      <c r="N30" s="368"/>
      <c r="O30" s="368"/>
      <c r="P30" s="368"/>
      <c r="Q30" s="368"/>
      <c r="R30" s="368"/>
      <c r="S30" s="368"/>
      <c r="T30" s="368"/>
      <c r="U30" s="368"/>
      <c r="V30" s="368"/>
      <c r="W30" s="368"/>
      <c r="X30" s="368"/>
      <c r="Y30" s="368"/>
      <c r="Z30" s="368"/>
      <c r="AA30" s="368"/>
      <c r="AB30" s="368"/>
      <c r="AC30" s="368"/>
      <c r="AD30" s="368"/>
      <c r="AE30" s="368"/>
      <c r="BF30" s="116"/>
    </row>
    <row r="31" spans="1:85" ht="6" customHeight="1">
      <c r="BF31" s="116"/>
      <c r="BH31" s="368"/>
      <c r="BI31" s="368"/>
      <c r="BJ31" s="368"/>
      <c r="BK31" s="368"/>
      <c r="BL31" s="368"/>
      <c r="BM31" s="368"/>
      <c r="BN31" s="368"/>
      <c r="BO31" s="368"/>
      <c r="BP31" s="368"/>
      <c r="BQ31" s="368"/>
      <c r="BR31" s="368"/>
      <c r="BS31" s="368"/>
      <c r="BT31" s="368"/>
      <c r="BU31" s="368"/>
      <c r="BV31" s="368"/>
      <c r="BW31" s="368"/>
      <c r="BX31" s="368"/>
      <c r="BY31" s="368"/>
      <c r="BZ31" s="368"/>
      <c r="CA31" s="368"/>
      <c r="CB31" s="368"/>
      <c r="CC31" s="368"/>
      <c r="CD31" s="368"/>
      <c r="CE31" s="368"/>
      <c r="CF31" s="368"/>
      <c r="CG31" s="368"/>
    </row>
    <row r="32" spans="1:85" ht="13" customHeight="1">
      <c r="C32" s="116" t="s">
        <v>142</v>
      </c>
      <c r="E32" s="383" t="str">
        <f>"（別記第1号様式別紙）"&amp;【入力】基本情報シート!$C$1&amp;【入力】基本情報シート!$D$1&amp;"年度渋谷区福祉人材支援手当事業補助金交付申請対象者一覧"</f>
        <v>（別記第1号様式別紙）令和8年度渋谷区福祉人材支援手当事業補助金交付申請対象者一覧</v>
      </c>
      <c r="F32" s="383"/>
      <c r="G32" s="383"/>
      <c r="H32" s="383"/>
      <c r="I32" s="383"/>
      <c r="J32" s="383"/>
      <c r="K32" s="383"/>
      <c r="L32" s="383"/>
      <c r="M32" s="383"/>
      <c r="N32" s="383"/>
      <c r="O32" s="383"/>
      <c r="P32" s="383"/>
      <c r="Q32" s="383"/>
      <c r="R32" s="383"/>
      <c r="S32" s="383"/>
      <c r="T32" s="383"/>
      <c r="U32" s="383"/>
      <c r="V32" s="383"/>
      <c r="W32" s="383"/>
      <c r="X32" s="383"/>
      <c r="Y32" s="383"/>
      <c r="Z32" s="383"/>
      <c r="AA32" s="383"/>
      <c r="AB32" s="383"/>
      <c r="AC32" s="383"/>
      <c r="AD32" s="383"/>
      <c r="AE32" s="383"/>
      <c r="BF32" s="116"/>
      <c r="BH32" s="368"/>
      <c r="BI32" s="368"/>
      <c r="BJ32" s="368"/>
      <c r="BK32" s="368"/>
      <c r="BL32" s="368"/>
      <c r="BM32" s="368"/>
      <c r="BN32" s="368"/>
      <c r="BO32" s="368"/>
      <c r="BP32" s="368"/>
      <c r="BQ32" s="368"/>
      <c r="BR32" s="368"/>
      <c r="BS32" s="368"/>
      <c r="BT32" s="368"/>
      <c r="BU32" s="368"/>
      <c r="BV32" s="368"/>
      <c r="BW32" s="368"/>
      <c r="BX32" s="368"/>
      <c r="BY32" s="368"/>
      <c r="BZ32" s="368"/>
      <c r="CA32" s="368"/>
      <c r="CB32" s="368"/>
      <c r="CC32" s="368"/>
      <c r="CD32" s="368"/>
      <c r="CE32" s="368"/>
      <c r="CF32" s="368"/>
      <c r="CG32" s="368"/>
    </row>
    <row r="33" spans="3:85">
      <c r="E33" s="383"/>
      <c r="F33" s="383"/>
      <c r="G33" s="383"/>
      <c r="H33" s="383"/>
      <c r="I33" s="383"/>
      <c r="J33" s="383"/>
      <c r="K33" s="383"/>
      <c r="L33" s="383"/>
      <c r="M33" s="383"/>
      <c r="N33" s="383"/>
      <c r="O33" s="383"/>
      <c r="P33" s="383"/>
      <c r="Q33" s="383"/>
      <c r="R33" s="383"/>
      <c r="S33" s="383"/>
      <c r="T33" s="383"/>
      <c r="U33" s="383"/>
      <c r="V33" s="383"/>
      <c r="W33" s="383"/>
      <c r="X33" s="383"/>
      <c r="Y33" s="383"/>
      <c r="Z33" s="383"/>
      <c r="AA33" s="383"/>
      <c r="AB33" s="383"/>
      <c r="AC33" s="383"/>
      <c r="AD33" s="383"/>
      <c r="AE33" s="383"/>
      <c r="BF33" s="116"/>
    </row>
    <row r="34" spans="3:85" ht="6" customHeight="1">
      <c r="BF34" s="116"/>
      <c r="BH34" s="368"/>
      <c r="BI34" s="368"/>
      <c r="BJ34" s="368"/>
      <c r="BK34" s="368"/>
      <c r="BL34" s="368"/>
      <c r="BM34" s="368"/>
      <c r="BN34" s="368"/>
      <c r="BO34" s="368"/>
      <c r="BP34" s="368"/>
      <c r="BQ34" s="368"/>
      <c r="BR34" s="368"/>
      <c r="BS34" s="368"/>
      <c r="BT34" s="368"/>
      <c r="BU34" s="368"/>
      <c r="BV34" s="368"/>
      <c r="BW34" s="368"/>
      <c r="BX34" s="368"/>
      <c r="BY34" s="368"/>
      <c r="BZ34" s="368"/>
      <c r="CA34" s="368"/>
      <c r="CB34" s="368"/>
      <c r="CC34" s="368"/>
      <c r="CD34" s="368"/>
      <c r="CE34" s="368"/>
      <c r="CF34" s="368"/>
      <c r="CG34" s="368"/>
    </row>
    <row r="35" spans="3:85">
      <c r="C35" s="116" t="s">
        <v>143</v>
      </c>
      <c r="E35" s="368" t="s">
        <v>286</v>
      </c>
      <c r="F35" s="368"/>
      <c r="G35" s="368"/>
      <c r="H35" s="368"/>
      <c r="I35" s="368"/>
      <c r="J35" s="368"/>
      <c r="K35" s="368"/>
      <c r="L35" s="368"/>
      <c r="M35" s="368"/>
      <c r="N35" s="368"/>
      <c r="O35" s="368"/>
      <c r="P35" s="368"/>
      <c r="Q35" s="368"/>
      <c r="R35" s="368"/>
      <c r="S35" s="368"/>
      <c r="T35" s="368"/>
      <c r="U35" s="368"/>
      <c r="V35" s="368"/>
      <c r="W35" s="368"/>
      <c r="X35" s="368"/>
      <c r="Y35" s="368"/>
      <c r="Z35" s="368"/>
      <c r="AA35" s="368"/>
      <c r="AB35" s="368"/>
      <c r="AC35" s="368"/>
      <c r="AD35" s="368"/>
      <c r="AE35" s="368"/>
      <c r="BF35" s="116"/>
      <c r="BH35" s="368"/>
      <c r="BI35" s="368"/>
      <c r="BJ35" s="368"/>
      <c r="BK35" s="368"/>
      <c r="BL35" s="368"/>
      <c r="BM35" s="368"/>
      <c r="BN35" s="368"/>
      <c r="BO35" s="368"/>
      <c r="BP35" s="368"/>
      <c r="BQ35" s="368"/>
      <c r="BR35" s="368"/>
      <c r="BS35" s="368"/>
      <c r="BT35" s="368"/>
      <c r="BU35" s="368"/>
      <c r="BV35" s="368"/>
      <c r="BW35" s="368"/>
      <c r="BX35" s="368"/>
      <c r="BY35" s="368"/>
      <c r="BZ35" s="368"/>
      <c r="CA35" s="368"/>
      <c r="CB35" s="368"/>
      <c r="CC35" s="368"/>
      <c r="CD35" s="368"/>
      <c r="CE35" s="368"/>
      <c r="CF35" s="368"/>
      <c r="CG35" s="368"/>
    </row>
    <row r="36" spans="3:85">
      <c r="E36" s="368"/>
      <c r="F36" s="368"/>
      <c r="G36" s="368"/>
      <c r="H36" s="368"/>
      <c r="I36" s="368"/>
      <c r="J36" s="368"/>
      <c r="K36" s="368"/>
      <c r="L36" s="368"/>
      <c r="M36" s="368"/>
      <c r="N36" s="368"/>
      <c r="O36" s="368"/>
      <c r="P36" s="368"/>
      <c r="Q36" s="368"/>
      <c r="R36" s="368"/>
      <c r="S36" s="368"/>
      <c r="T36" s="368"/>
      <c r="U36" s="368"/>
      <c r="V36" s="368"/>
      <c r="W36" s="368"/>
      <c r="X36" s="368"/>
      <c r="Y36" s="368"/>
      <c r="Z36" s="368"/>
      <c r="AA36" s="368"/>
      <c r="AB36" s="368"/>
      <c r="AC36" s="368"/>
      <c r="AD36" s="368"/>
      <c r="AE36" s="368"/>
      <c r="BF36" s="116"/>
    </row>
    <row r="37" spans="3:85" ht="6" customHeight="1">
      <c r="BF37" s="116"/>
      <c r="BH37" s="368"/>
      <c r="BI37" s="368"/>
      <c r="BJ37" s="368"/>
      <c r="BK37" s="368"/>
      <c r="BL37" s="368"/>
      <c r="BM37" s="368"/>
      <c r="BN37" s="368"/>
      <c r="BO37" s="368"/>
      <c r="BP37" s="368"/>
      <c r="BQ37" s="368"/>
      <c r="BR37" s="368"/>
      <c r="BS37" s="368"/>
      <c r="BT37" s="368"/>
      <c r="BU37" s="368"/>
      <c r="BV37" s="368"/>
      <c r="BW37" s="368"/>
      <c r="BX37" s="368"/>
      <c r="BY37" s="368"/>
      <c r="BZ37" s="368"/>
      <c r="CA37" s="368"/>
      <c r="CB37" s="368"/>
      <c r="CC37" s="368"/>
      <c r="CD37" s="368"/>
      <c r="CE37" s="368"/>
      <c r="CF37" s="368"/>
      <c r="CG37" s="368"/>
    </row>
    <row r="38" spans="3:85" ht="12" customHeight="1">
      <c r="C38" s="116" t="s">
        <v>144</v>
      </c>
      <c r="E38" s="115" t="s">
        <v>343</v>
      </c>
      <c r="BF38" s="116"/>
      <c r="BH38" s="368"/>
      <c r="BI38" s="368"/>
      <c r="BJ38" s="368"/>
      <c r="BK38" s="368"/>
      <c r="BL38" s="368"/>
      <c r="BM38" s="368"/>
      <c r="BN38" s="368"/>
      <c r="BO38" s="368"/>
      <c r="BP38" s="368"/>
      <c r="BQ38" s="368"/>
      <c r="BR38" s="368"/>
      <c r="BS38" s="368"/>
      <c r="BT38" s="368"/>
      <c r="BU38" s="368"/>
      <c r="BV38" s="368"/>
      <c r="BW38" s="368"/>
      <c r="BX38" s="368"/>
      <c r="BY38" s="368"/>
      <c r="BZ38" s="368"/>
      <c r="CA38" s="368"/>
      <c r="CB38" s="368"/>
      <c r="CC38" s="368"/>
      <c r="CD38" s="368"/>
      <c r="CE38" s="368"/>
      <c r="CF38" s="368"/>
      <c r="CG38" s="368"/>
    </row>
    <row r="39" spans="3:85" ht="6" customHeight="1">
      <c r="BF39" s="116"/>
    </row>
    <row r="40" spans="3:85">
      <c r="C40" s="116" t="s">
        <v>146</v>
      </c>
      <c r="E40" s="115" t="s">
        <v>145</v>
      </c>
      <c r="BF40" s="116"/>
    </row>
    <row r="41" spans="3:85" ht="6" customHeight="1">
      <c r="BF41" s="116"/>
    </row>
    <row r="42" spans="3:85">
      <c r="C42" s="116" t="s">
        <v>147</v>
      </c>
      <c r="E42" s="115" t="s">
        <v>260</v>
      </c>
      <c r="BF42" s="116"/>
    </row>
    <row r="43" spans="3:85">
      <c r="BF43" s="116"/>
    </row>
    <row r="44" spans="3:85">
      <c r="BF44" s="116"/>
    </row>
    <row r="45" spans="3:85" ht="14.15" customHeight="1">
      <c r="N45" s="172" t="s">
        <v>148</v>
      </c>
      <c r="Q45" s="172"/>
      <c r="BF45" s="116"/>
    </row>
    <row r="46" spans="3:85" ht="18" customHeight="1">
      <c r="M46" s="173"/>
      <c r="N46" s="369" t="s">
        <v>258</v>
      </c>
      <c r="O46" s="370"/>
      <c r="P46" s="370"/>
      <c r="Q46" s="371"/>
      <c r="R46" s="375" t="str">
        <f>IF(【入力】基本情報シート!J36="","",【入力】基本情報シート!J36)</f>
        <v/>
      </c>
      <c r="S46" s="376"/>
      <c r="T46" s="376"/>
      <c r="U46" s="376"/>
      <c r="V46" s="376"/>
      <c r="W46" s="376"/>
      <c r="X46" s="376"/>
      <c r="Y46" s="376"/>
      <c r="Z46" s="376"/>
      <c r="AA46" s="376"/>
      <c r="AB46" s="376"/>
      <c r="AC46" s="376"/>
      <c r="AD46" s="376"/>
      <c r="AE46" s="377"/>
      <c r="BF46" s="116"/>
    </row>
    <row r="47" spans="3:85" ht="18" customHeight="1">
      <c r="M47" s="173"/>
      <c r="N47" s="369" t="s">
        <v>40</v>
      </c>
      <c r="O47" s="370"/>
      <c r="P47" s="370"/>
      <c r="Q47" s="371"/>
      <c r="R47" s="375" t="str">
        <f>IF(【入力】基本情報シート!J37="","",【入力】基本情報シート!J37)</f>
        <v/>
      </c>
      <c r="S47" s="376"/>
      <c r="T47" s="376"/>
      <c r="U47" s="376"/>
      <c r="V47" s="376"/>
      <c r="W47" s="376"/>
      <c r="X47" s="376"/>
      <c r="Y47" s="376"/>
      <c r="Z47" s="376"/>
      <c r="AA47" s="376"/>
      <c r="AB47" s="376"/>
      <c r="AC47" s="376"/>
      <c r="AD47" s="376"/>
      <c r="AE47" s="377"/>
      <c r="BF47" s="116"/>
    </row>
    <row r="48" spans="3:85" ht="18" customHeight="1">
      <c r="M48" s="173"/>
      <c r="N48" s="369" t="s">
        <v>41</v>
      </c>
      <c r="O48" s="370"/>
      <c r="P48" s="370"/>
      <c r="Q48" s="371"/>
      <c r="R48" s="372" t="str">
        <f>IF(【入力】基本情報シート!J38="","",【入力】基本情報シート!J38)</f>
        <v/>
      </c>
      <c r="S48" s="373"/>
      <c r="T48" s="373"/>
      <c r="U48" s="174" t="s">
        <v>149</v>
      </c>
      <c r="V48" s="373" t="str">
        <f>IF(【入力】基本情報シート!P38="","",【入力】基本情報シート!P38)</f>
        <v/>
      </c>
      <c r="W48" s="373"/>
      <c r="X48" s="373"/>
      <c r="Y48" s="373"/>
      <c r="Z48" s="174" t="s">
        <v>149</v>
      </c>
      <c r="AA48" s="373" t="str">
        <f>IF(【入力】基本情報シート!Y38="","",【入力】基本情報シート!Y38)</f>
        <v/>
      </c>
      <c r="AB48" s="373"/>
      <c r="AC48" s="373"/>
      <c r="AD48" s="373"/>
      <c r="AE48" s="374"/>
      <c r="BF48" s="116"/>
    </row>
    <row r="49" spans="13:31" ht="18" customHeight="1">
      <c r="M49" s="173"/>
      <c r="N49" s="369" t="s">
        <v>42</v>
      </c>
      <c r="O49" s="370"/>
      <c r="P49" s="370"/>
      <c r="Q49" s="371"/>
      <c r="R49" s="375" t="str">
        <f>IF(【入力】基本情報シート!J39="","",【入力】基本情報シート!J39)</f>
        <v/>
      </c>
      <c r="S49" s="376"/>
      <c r="T49" s="376"/>
      <c r="U49" s="376"/>
      <c r="V49" s="376"/>
      <c r="W49" s="376"/>
      <c r="X49" s="376"/>
      <c r="Y49" s="376"/>
      <c r="Z49" s="376"/>
      <c r="AA49" s="376"/>
      <c r="AB49" s="376"/>
      <c r="AC49" s="376"/>
      <c r="AD49" s="376"/>
      <c r="AE49" s="377"/>
    </row>
  </sheetData>
  <sheetProtection algorithmName="SHA-512" hashValue="C71wGaN7nPHqMXQBnt81ANOJ09mqqkBqVcWoxmcoxepsmmN0e8B/yc5qFtPdB72AsID6ma/EQuD7p2wtMGzgIw==" saltValue="CL02pOqvDOUYnwrDI1KKAA==" spinCount="100000" sheet="1" objects="1" scenarios="1"/>
  <mergeCells count="28">
    <mergeCell ref="P12:Z12"/>
    <mergeCell ref="Z2:AA2"/>
    <mergeCell ref="AC2:AD2"/>
    <mergeCell ref="P4:AE4"/>
    <mergeCell ref="P6:AE8"/>
    <mergeCell ref="P10:AE10"/>
    <mergeCell ref="N49:Q49"/>
    <mergeCell ref="R49:AE49"/>
    <mergeCell ref="N47:Q47"/>
    <mergeCell ref="R47:AE47"/>
    <mergeCell ref="B14:AD14"/>
    <mergeCell ref="B15:AD15"/>
    <mergeCell ref="B17:AD19"/>
    <mergeCell ref="A20:AE20"/>
    <mergeCell ref="L22:S22"/>
    <mergeCell ref="L24:AC26"/>
    <mergeCell ref="N46:Q46"/>
    <mergeCell ref="R46:AE46"/>
    <mergeCell ref="E32:AE33"/>
    <mergeCell ref="E29:AE30"/>
    <mergeCell ref="E35:AE36"/>
    <mergeCell ref="BH31:CG32"/>
    <mergeCell ref="BH34:CG35"/>
    <mergeCell ref="BH37:CG38"/>
    <mergeCell ref="N48:Q48"/>
    <mergeCell ref="R48:T48"/>
    <mergeCell ref="V48:Y48"/>
    <mergeCell ref="AA48:AE48"/>
  </mergeCells>
  <phoneticPr fontId="5"/>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42F16-478F-4E3B-9EAA-B4FF7282F3D1}">
  <sheetPr>
    <tabColor rgb="FF0070C0"/>
  </sheetPr>
  <dimension ref="A1:AF35"/>
  <sheetViews>
    <sheetView view="pageBreakPreview" zoomScale="99" zoomScaleNormal="98" zoomScaleSheetLayoutView="99" workbookViewId="0">
      <selection activeCell="E13" sqref="E13"/>
    </sheetView>
  </sheetViews>
  <sheetFormatPr defaultColWidth="8.58203125" defaultRowHeight="13"/>
  <cols>
    <col min="1" max="1" width="16.1640625" style="115" customWidth="1"/>
    <col min="2" max="2" width="25.58203125" style="115" customWidth="1"/>
    <col min="3" max="3" width="15.58203125" style="115" customWidth="1"/>
    <col min="4" max="7" width="10.58203125" style="115" customWidth="1"/>
    <col min="8" max="31" width="2.58203125" style="115" customWidth="1"/>
    <col min="32" max="32" width="8.58203125" style="115" customWidth="1"/>
    <col min="33" max="33" width="11.5" style="115" bestFit="1" customWidth="1"/>
    <col min="34" max="16384" width="8.58203125" style="115"/>
  </cols>
  <sheetData>
    <row r="1" spans="1:29" ht="20.149999999999999" customHeight="1">
      <c r="A1" s="289" t="s">
        <v>295</v>
      </c>
      <c r="B1" s="289"/>
      <c r="C1" s="289"/>
      <c r="D1" s="289"/>
      <c r="E1" s="289"/>
      <c r="F1" s="289"/>
      <c r="G1" s="289"/>
      <c r="H1" s="114"/>
      <c r="I1" s="114"/>
      <c r="J1" s="114"/>
      <c r="K1" s="114"/>
      <c r="L1" s="114"/>
      <c r="M1" s="114"/>
      <c r="N1" s="114"/>
      <c r="O1" s="114"/>
      <c r="P1" s="114"/>
      <c r="Q1" s="114"/>
      <c r="R1" s="114"/>
      <c r="S1" s="114"/>
      <c r="T1" s="114"/>
      <c r="U1" s="114"/>
      <c r="V1" s="114"/>
      <c r="W1" s="114"/>
      <c r="X1" s="114"/>
      <c r="Y1" s="114"/>
      <c r="Z1" s="114"/>
      <c r="AA1" s="114"/>
      <c r="AB1" s="114"/>
      <c r="AC1" s="114"/>
    </row>
    <row r="2" spans="1:29" ht="18" customHeight="1">
      <c r="B2" s="116"/>
      <c r="D2" s="117"/>
      <c r="E2" s="118"/>
      <c r="F2" s="288" t="str">
        <f>IF(OR(【入力】基本情報シート!L8="",【入力】基本情報シート!O8="",【入力】基本情報シート!S8=""),"","令和"&amp;【入力】基本情報シート!L8&amp;"年"&amp;【入力】基本情報シート!O8&amp;"月"&amp;【入力】基本情報シート!S8&amp;"日")</f>
        <v/>
      </c>
      <c r="G2" s="288"/>
      <c r="H2" s="119"/>
      <c r="J2" s="292"/>
      <c r="K2" s="292"/>
    </row>
    <row r="3" spans="1:29" ht="6" customHeight="1">
      <c r="F3" s="120" t="s">
        <v>259</v>
      </c>
    </row>
    <row r="4" spans="1:29" ht="18" customHeight="1">
      <c r="B4" s="116"/>
      <c r="E4" s="115" t="s">
        <v>29</v>
      </c>
      <c r="F4" s="287" t="str">
        <f>IF(法人名称="","",法人名称)</f>
        <v/>
      </c>
      <c r="G4" s="287"/>
      <c r="H4" s="121"/>
      <c r="I4" s="121"/>
      <c r="J4" s="121"/>
      <c r="K4" s="121"/>
      <c r="L4" s="121"/>
      <c r="M4" s="121"/>
      <c r="N4" s="121"/>
      <c r="O4" s="121"/>
      <c r="P4" s="121"/>
      <c r="Q4" s="121"/>
      <c r="R4" s="121"/>
      <c r="S4" s="121"/>
    </row>
    <row r="5" spans="1:29" ht="12" customHeight="1">
      <c r="A5" s="301" t="str">
        <f>"　渋谷区福祉人材支援手当の支給に係る補助事業実施要綱第５条に基づき定めた就業規則または給与規程等を提出します。"</f>
        <v>　渋谷区福祉人材支援手当の支給に係る補助事業実施要綱第５条に基づき定めた就業規則または給与規程等を提出します。</v>
      </c>
      <c r="B5" s="301"/>
      <c r="C5" s="301"/>
      <c r="D5" s="301"/>
      <c r="E5" s="301"/>
      <c r="F5" s="301"/>
      <c r="G5" s="301"/>
      <c r="H5" s="122"/>
      <c r="I5" s="122"/>
      <c r="J5" s="122"/>
      <c r="K5" s="122"/>
      <c r="L5" s="122"/>
      <c r="M5" s="122"/>
      <c r="N5" s="122"/>
      <c r="O5" s="122"/>
      <c r="P5" s="122"/>
      <c r="Q5" s="122"/>
      <c r="R5" s="122"/>
      <c r="S5" s="122"/>
      <c r="T5" s="122"/>
      <c r="U5" s="122"/>
      <c r="V5" s="122"/>
      <c r="W5" s="122"/>
      <c r="X5" s="122"/>
      <c r="Y5" s="122"/>
      <c r="Z5" s="122"/>
      <c r="AA5" s="122"/>
      <c r="AB5" s="122"/>
      <c r="AC5" s="122"/>
    </row>
    <row r="6" spans="1:29" ht="12" customHeight="1">
      <c r="A6" s="301"/>
      <c r="B6" s="301"/>
      <c r="C6" s="301"/>
      <c r="D6" s="301"/>
      <c r="E6" s="301"/>
      <c r="F6" s="301"/>
      <c r="G6" s="301"/>
      <c r="H6" s="122"/>
      <c r="I6" s="122"/>
      <c r="J6" s="122"/>
      <c r="K6" s="122"/>
      <c r="L6" s="122"/>
      <c r="M6" s="122"/>
      <c r="N6" s="122"/>
      <c r="O6" s="122"/>
      <c r="P6" s="122"/>
      <c r="Q6" s="122"/>
      <c r="R6" s="122"/>
      <c r="S6" s="122"/>
      <c r="T6" s="122"/>
      <c r="U6" s="122"/>
      <c r="V6" s="122"/>
      <c r="W6" s="122"/>
      <c r="X6" s="122"/>
      <c r="Y6" s="122"/>
      <c r="Z6" s="122"/>
      <c r="AA6" s="122"/>
      <c r="AB6" s="122"/>
      <c r="AC6" s="122"/>
    </row>
    <row r="7" spans="1:29" ht="12" customHeight="1">
      <c r="A7" s="301"/>
      <c r="B7" s="301"/>
      <c r="C7" s="301"/>
      <c r="D7" s="301"/>
      <c r="E7" s="301"/>
      <c r="F7" s="301"/>
      <c r="G7" s="301"/>
      <c r="H7" s="122"/>
      <c r="I7" s="122"/>
      <c r="J7" s="122"/>
      <c r="K7" s="122"/>
      <c r="L7" s="122"/>
      <c r="M7" s="122"/>
      <c r="N7" s="122"/>
      <c r="O7" s="122"/>
      <c r="P7" s="122"/>
      <c r="Q7" s="122"/>
      <c r="R7" s="122"/>
      <c r="S7" s="122"/>
      <c r="T7" s="122"/>
      <c r="U7" s="122"/>
      <c r="V7" s="122"/>
      <c r="W7" s="122"/>
      <c r="X7" s="122"/>
      <c r="Y7" s="122"/>
      <c r="Z7" s="122"/>
      <c r="AA7" s="122"/>
      <c r="AB7" s="122"/>
      <c r="AC7" s="122"/>
    </row>
    <row r="8" spans="1:29" ht="19" customHeight="1">
      <c r="A8" s="302" t="s">
        <v>254</v>
      </c>
      <c r="B8" s="302"/>
      <c r="C8" s="302"/>
      <c r="D8" s="302"/>
      <c r="E8" s="302"/>
      <c r="F8" s="302"/>
      <c r="G8" s="302"/>
      <c r="H8" s="122"/>
      <c r="I8" s="122"/>
      <c r="J8" s="122"/>
      <c r="K8" s="122"/>
      <c r="L8" s="122"/>
      <c r="M8" s="122"/>
      <c r="N8" s="122"/>
      <c r="O8" s="122"/>
      <c r="P8" s="122"/>
      <c r="Q8" s="122"/>
      <c r="R8" s="122"/>
      <c r="S8" s="122"/>
      <c r="T8" s="122"/>
      <c r="U8" s="122"/>
      <c r="V8" s="122"/>
      <c r="W8" s="122"/>
      <c r="X8" s="122"/>
      <c r="Y8" s="122"/>
      <c r="Z8" s="122"/>
      <c r="AA8" s="122"/>
      <c r="AB8" s="122"/>
      <c r="AC8" s="122"/>
    </row>
    <row r="9" spans="1:29" ht="12" customHeight="1">
      <c r="A9" s="122"/>
      <c r="B9" s="122"/>
      <c r="C9" s="122"/>
      <c r="D9" s="122"/>
      <c r="E9" s="122"/>
      <c r="F9" s="122"/>
      <c r="G9" s="122"/>
      <c r="H9" s="122"/>
      <c r="I9" s="122"/>
      <c r="J9" s="122"/>
      <c r="K9" s="122"/>
      <c r="L9" s="122"/>
      <c r="M9" s="122"/>
      <c r="N9" s="122"/>
      <c r="O9" s="122"/>
      <c r="P9" s="122"/>
      <c r="Q9" s="122"/>
      <c r="R9" s="122"/>
      <c r="S9" s="122"/>
      <c r="T9" s="122"/>
      <c r="U9" s="122"/>
      <c r="V9" s="122"/>
      <c r="W9" s="122"/>
      <c r="X9" s="122"/>
      <c r="Y9" s="122"/>
      <c r="Z9" s="122"/>
      <c r="AA9" s="122"/>
      <c r="AB9" s="122"/>
      <c r="AC9" s="122"/>
    </row>
    <row r="10" spans="1:29" ht="15" customHeight="1">
      <c r="A10" s="115" t="s">
        <v>69</v>
      </c>
      <c r="G10" s="115" t="s">
        <v>249</v>
      </c>
    </row>
    <row r="11" spans="1:29" ht="20" customHeight="1">
      <c r="A11" s="308" t="s">
        <v>70</v>
      </c>
      <c r="B11" s="310" t="s">
        <v>71</v>
      </c>
      <c r="C11" s="387" t="s">
        <v>72</v>
      </c>
      <c r="D11" s="297" t="s">
        <v>250</v>
      </c>
      <c r="E11" s="297" t="s">
        <v>251</v>
      </c>
      <c r="F11" s="297" t="s">
        <v>252</v>
      </c>
      <c r="G11" s="299" t="s">
        <v>253</v>
      </c>
    </row>
    <row r="12" spans="1:29" ht="15" customHeight="1">
      <c r="A12" s="309"/>
      <c r="B12" s="311"/>
      <c r="C12" s="388"/>
      <c r="D12" s="298"/>
      <c r="E12" s="298"/>
      <c r="F12" s="298"/>
      <c r="G12" s="300"/>
    </row>
    <row r="13" spans="1:29" ht="24" customHeight="1">
      <c r="A13" s="123" t="s">
        <v>73</v>
      </c>
      <c r="B13" s="78"/>
      <c r="C13" s="77"/>
      <c r="D13" s="112" t="str">
        <f>IF(B13&lt;&gt;"",10000,"")</f>
        <v/>
      </c>
      <c r="E13" s="112" t="str">
        <f>IF(B13&lt;&gt;"",10000,"")</f>
        <v/>
      </c>
      <c r="F13" s="75"/>
      <c r="G13" s="75"/>
    </row>
    <row r="14" spans="1:29" ht="24" customHeight="1">
      <c r="A14" s="123" t="s">
        <v>74</v>
      </c>
      <c r="B14" s="78"/>
      <c r="C14" s="77"/>
      <c r="D14" s="112" t="str">
        <f t="shared" ref="D14:D27" si="0">IF(B14&lt;&gt;"",10000,"")</f>
        <v/>
      </c>
      <c r="E14" s="112" t="str">
        <f t="shared" ref="E14:E27" si="1">IF(B14&lt;&gt;"",10000,"")</f>
        <v/>
      </c>
      <c r="F14" s="75"/>
      <c r="G14" s="75"/>
    </row>
    <row r="15" spans="1:29" ht="24" customHeight="1">
      <c r="A15" s="123" t="s">
        <v>75</v>
      </c>
      <c r="B15" s="78"/>
      <c r="C15" s="77"/>
      <c r="D15" s="112" t="str">
        <f t="shared" si="0"/>
        <v/>
      </c>
      <c r="E15" s="112" t="str">
        <f t="shared" si="1"/>
        <v/>
      </c>
      <c r="F15" s="75"/>
      <c r="G15" s="75"/>
    </row>
    <row r="16" spans="1:29" ht="24" customHeight="1">
      <c r="A16" s="123" t="s">
        <v>76</v>
      </c>
      <c r="B16" s="74"/>
      <c r="C16" s="77"/>
      <c r="D16" s="112" t="str">
        <f t="shared" si="0"/>
        <v/>
      </c>
      <c r="E16" s="112" t="str">
        <f t="shared" si="1"/>
        <v/>
      </c>
      <c r="F16" s="75"/>
      <c r="G16" s="75"/>
    </row>
    <row r="17" spans="1:32" ht="24" customHeight="1">
      <c r="A17" s="123" t="s">
        <v>77</v>
      </c>
      <c r="B17" s="74"/>
      <c r="C17" s="77"/>
      <c r="D17" s="112" t="str">
        <f t="shared" si="0"/>
        <v/>
      </c>
      <c r="E17" s="112" t="str">
        <f t="shared" si="1"/>
        <v/>
      </c>
      <c r="F17" s="75"/>
      <c r="G17" s="75"/>
    </row>
    <row r="18" spans="1:32" ht="24" customHeight="1">
      <c r="A18" s="123" t="s">
        <v>78</v>
      </c>
      <c r="B18" s="74"/>
      <c r="C18" s="77"/>
      <c r="D18" s="112" t="str">
        <f t="shared" si="0"/>
        <v/>
      </c>
      <c r="E18" s="112" t="str">
        <f t="shared" si="1"/>
        <v/>
      </c>
      <c r="F18" s="75"/>
      <c r="G18" s="75"/>
    </row>
    <row r="19" spans="1:32" ht="24" customHeight="1">
      <c r="A19" s="123" t="s">
        <v>79</v>
      </c>
      <c r="B19" s="74"/>
      <c r="C19" s="75"/>
      <c r="D19" s="112" t="str">
        <f t="shared" si="0"/>
        <v/>
      </c>
      <c r="E19" s="112" t="str">
        <f t="shared" si="1"/>
        <v/>
      </c>
      <c r="F19" s="75"/>
      <c r="G19" s="75"/>
    </row>
    <row r="20" spans="1:32" ht="24" customHeight="1">
      <c r="A20" s="123" t="s">
        <v>80</v>
      </c>
      <c r="B20" s="74"/>
      <c r="C20" s="77"/>
      <c r="D20" s="112" t="str">
        <f t="shared" si="0"/>
        <v/>
      </c>
      <c r="E20" s="112" t="str">
        <f t="shared" si="1"/>
        <v/>
      </c>
      <c r="F20" s="75"/>
      <c r="G20" s="75"/>
    </row>
    <row r="21" spans="1:32" ht="24" customHeight="1">
      <c r="A21" s="123" t="s">
        <v>81</v>
      </c>
      <c r="B21" s="74"/>
      <c r="C21" s="77"/>
      <c r="D21" s="112" t="str">
        <f t="shared" si="0"/>
        <v/>
      </c>
      <c r="E21" s="112" t="str">
        <f t="shared" si="1"/>
        <v/>
      </c>
      <c r="F21" s="75"/>
      <c r="G21" s="75"/>
    </row>
    <row r="22" spans="1:32" ht="24" customHeight="1">
      <c r="A22" s="123" t="s">
        <v>82</v>
      </c>
      <c r="B22" s="74"/>
      <c r="C22" s="77"/>
      <c r="D22" s="112" t="str">
        <f t="shared" si="0"/>
        <v/>
      </c>
      <c r="E22" s="112" t="str">
        <f t="shared" si="1"/>
        <v/>
      </c>
      <c r="F22" s="75"/>
      <c r="G22" s="75"/>
    </row>
    <row r="23" spans="1:32" ht="24" customHeight="1">
      <c r="A23" s="123" t="s">
        <v>83</v>
      </c>
      <c r="B23" s="74"/>
      <c r="C23" s="77"/>
      <c r="D23" s="112" t="str">
        <f t="shared" si="0"/>
        <v/>
      </c>
      <c r="E23" s="112" t="str">
        <f t="shared" si="1"/>
        <v/>
      </c>
      <c r="F23" s="75"/>
      <c r="G23" s="75"/>
    </row>
    <row r="24" spans="1:32" ht="24" customHeight="1">
      <c r="A24" s="123" t="s">
        <v>84</v>
      </c>
      <c r="B24" s="74"/>
      <c r="C24" s="77"/>
      <c r="D24" s="112" t="str">
        <f t="shared" si="0"/>
        <v/>
      </c>
      <c r="E24" s="112" t="str">
        <f t="shared" si="1"/>
        <v/>
      </c>
      <c r="F24" s="75"/>
      <c r="G24" s="75"/>
    </row>
    <row r="25" spans="1:32" ht="24" customHeight="1">
      <c r="A25" s="123" t="s">
        <v>85</v>
      </c>
      <c r="B25" s="74"/>
      <c r="C25" s="77"/>
      <c r="D25" s="112" t="str">
        <f t="shared" si="0"/>
        <v/>
      </c>
      <c r="E25" s="112" t="str">
        <f t="shared" si="1"/>
        <v/>
      </c>
      <c r="F25" s="75"/>
      <c r="G25" s="75"/>
    </row>
    <row r="26" spans="1:32" ht="24" customHeight="1">
      <c r="A26" s="123" t="s">
        <v>86</v>
      </c>
      <c r="B26" s="74"/>
      <c r="C26" s="77"/>
      <c r="D26" s="112" t="str">
        <f t="shared" si="0"/>
        <v/>
      </c>
      <c r="E26" s="112" t="str">
        <f t="shared" si="1"/>
        <v/>
      </c>
      <c r="F26" s="75"/>
      <c r="G26" s="75"/>
    </row>
    <row r="27" spans="1:32" ht="24" customHeight="1">
      <c r="A27" s="123" t="s">
        <v>87</v>
      </c>
      <c r="B27" s="74"/>
      <c r="C27" s="77"/>
      <c r="D27" s="112" t="str">
        <f t="shared" si="0"/>
        <v/>
      </c>
      <c r="E27" s="112" t="str">
        <f t="shared" si="1"/>
        <v/>
      </c>
      <c r="F27" s="75"/>
      <c r="G27" s="75"/>
      <c r="H27" s="124"/>
    </row>
    <row r="28" spans="1:32" ht="20" customHeight="1">
      <c r="A28" s="303" t="s">
        <v>311</v>
      </c>
      <c r="B28" s="303"/>
      <c r="C28" s="303"/>
      <c r="D28" s="303"/>
      <c r="E28" s="303"/>
      <c r="F28" s="303"/>
      <c r="G28" s="303"/>
      <c r="H28" s="125"/>
      <c r="I28" s="125"/>
      <c r="J28" s="125"/>
      <c r="K28" s="125"/>
      <c r="L28" s="125"/>
      <c r="M28" s="125"/>
      <c r="N28" s="125"/>
      <c r="O28" s="125"/>
      <c r="P28" s="125"/>
      <c r="Q28" s="125"/>
      <c r="R28" s="125"/>
      <c r="S28" s="125"/>
      <c r="T28" s="125"/>
      <c r="U28" s="125"/>
      <c r="V28" s="125"/>
      <c r="W28" s="125"/>
      <c r="X28" s="125"/>
      <c r="Y28" s="125"/>
      <c r="Z28" s="125"/>
      <c r="AA28" s="125"/>
      <c r="AB28" s="125"/>
      <c r="AC28" s="125"/>
      <c r="AF28" s="126"/>
    </row>
    <row r="29" spans="1:32" ht="20" customHeight="1">
      <c r="A29" s="301"/>
      <c r="B29" s="301"/>
      <c r="C29" s="301"/>
      <c r="D29" s="301"/>
      <c r="E29" s="301"/>
      <c r="F29" s="301"/>
      <c r="G29" s="301"/>
      <c r="H29" s="125"/>
      <c r="I29" s="125"/>
      <c r="J29" s="125"/>
      <c r="K29" s="125"/>
      <c r="L29" s="125"/>
      <c r="M29" s="125"/>
      <c r="N29" s="125"/>
      <c r="O29" s="125"/>
      <c r="P29" s="125"/>
      <c r="Q29" s="125"/>
      <c r="R29" s="125"/>
      <c r="S29" s="125"/>
      <c r="T29" s="125"/>
      <c r="U29" s="125"/>
      <c r="V29" s="125"/>
      <c r="W29" s="125"/>
      <c r="X29" s="125"/>
      <c r="Y29" s="125"/>
      <c r="Z29" s="125"/>
      <c r="AA29" s="125"/>
      <c r="AB29" s="125"/>
      <c r="AC29" s="125"/>
    </row>
    <row r="30" spans="1:32" ht="25" customHeight="1">
      <c r="A30" s="302" t="s">
        <v>254</v>
      </c>
      <c r="B30" s="302"/>
      <c r="C30" s="302"/>
      <c r="D30" s="302"/>
      <c r="E30" s="302"/>
      <c r="F30" s="302"/>
      <c r="G30" s="302"/>
      <c r="H30" s="125"/>
      <c r="I30" s="125"/>
      <c r="J30" s="125"/>
      <c r="K30" s="125"/>
      <c r="L30" s="125"/>
      <c r="M30" s="125"/>
      <c r="N30" s="125"/>
      <c r="O30" s="125"/>
      <c r="P30" s="125"/>
      <c r="Q30" s="125"/>
      <c r="R30" s="125"/>
      <c r="S30" s="125"/>
      <c r="T30" s="125"/>
      <c r="U30" s="125"/>
      <c r="V30" s="125"/>
      <c r="W30" s="125"/>
      <c r="X30" s="125"/>
      <c r="Y30" s="125"/>
      <c r="Z30" s="125"/>
      <c r="AA30" s="125"/>
      <c r="AB30" s="125"/>
      <c r="AC30" s="125"/>
    </row>
    <row r="31" spans="1:32" ht="12.5" customHeight="1">
      <c r="A31" s="125"/>
      <c r="B31" s="125"/>
      <c r="C31" s="125"/>
      <c r="D31" s="125"/>
      <c r="E31" s="125"/>
      <c r="F31" s="125"/>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row>
    <row r="32" spans="1:32" ht="20" customHeight="1">
      <c r="A32" s="304" t="s">
        <v>70</v>
      </c>
      <c r="B32" s="293" t="s">
        <v>88</v>
      </c>
      <c r="C32" s="294"/>
      <c r="D32" s="304" t="s">
        <v>89</v>
      </c>
      <c r="E32" s="306" t="s">
        <v>113</v>
      </c>
      <c r="F32" s="297" t="s">
        <v>252</v>
      </c>
      <c r="G32" s="297" t="s">
        <v>253</v>
      </c>
    </row>
    <row r="33" spans="1:7" ht="20" customHeight="1">
      <c r="A33" s="305"/>
      <c r="B33" s="295"/>
      <c r="C33" s="296"/>
      <c r="D33" s="305"/>
      <c r="E33" s="307"/>
      <c r="F33" s="298"/>
      <c r="G33" s="298"/>
    </row>
    <row r="34" spans="1:7" ht="24" customHeight="1">
      <c r="A34" s="127" t="s">
        <v>90</v>
      </c>
      <c r="B34" s="290" t="s">
        <v>91</v>
      </c>
      <c r="C34" s="291"/>
      <c r="D34" s="112">
        <v>10000</v>
      </c>
      <c r="E34" s="76">
        <v>0</v>
      </c>
      <c r="F34" s="75"/>
      <c r="G34" s="76">
        <v>0</v>
      </c>
    </row>
    <row r="35" spans="1:7" ht="24" customHeight="1">
      <c r="A35" s="127" t="s">
        <v>92</v>
      </c>
      <c r="B35" s="290" t="s">
        <v>93</v>
      </c>
      <c r="C35" s="291"/>
      <c r="D35" s="112">
        <v>10000</v>
      </c>
      <c r="E35" s="112">
        <v>10000</v>
      </c>
      <c r="F35" s="75"/>
      <c r="G35" s="75"/>
    </row>
  </sheetData>
  <sheetProtection algorithmName="SHA-512" hashValue="HveF8tk8gOb2jBfqAQymn+k4jU7slgjMRSKeAt9t234Z5AiNhGu037fhG97jRMvl/xntsjUJ1UNKkQXPUqNB3w==" saltValue="SvSC5Si49s4PM2eC6Y2sTA==" spinCount="100000" sheet="1" objects="1" scenarios="1"/>
  <mergeCells count="23">
    <mergeCell ref="E11:E12"/>
    <mergeCell ref="A1:G1"/>
    <mergeCell ref="F2:G2"/>
    <mergeCell ref="J2:K2"/>
    <mergeCell ref="A5:G7"/>
    <mergeCell ref="A8:G8"/>
    <mergeCell ref="F4:G4"/>
    <mergeCell ref="B34:C34"/>
    <mergeCell ref="B35:C35"/>
    <mergeCell ref="F11:F12"/>
    <mergeCell ref="G11:G12"/>
    <mergeCell ref="A28:G29"/>
    <mergeCell ref="A30:G30"/>
    <mergeCell ref="A32:A33"/>
    <mergeCell ref="B32:C33"/>
    <mergeCell ref="D32:D33"/>
    <mergeCell ref="E32:E33"/>
    <mergeCell ref="F32:F33"/>
    <mergeCell ref="G32:G33"/>
    <mergeCell ref="A11:A12"/>
    <mergeCell ref="B11:B12"/>
    <mergeCell ref="C11:C12"/>
    <mergeCell ref="D11:D12"/>
  </mergeCells>
  <phoneticPr fontId="5"/>
  <dataValidations count="1">
    <dataValidation type="whole" allowBlank="1" showInputMessage="1" showErrorMessage="1" sqref="F13:G27 F34:F35 G35" xr:uid="{98E27F23-40AE-4F07-83F8-0969D42AF221}">
      <formula1>1</formula1>
      <formula2>9999</formula2>
    </dataValidation>
  </dataValidations>
  <pageMargins left="0.7" right="0.7" top="0.75" bottom="0.75" header="0.3" footer="0.3"/>
  <pageSetup paperSize="9" scale="80"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D0777-D031-4898-A33C-B610592DE330}">
  <sheetPr>
    <tabColor rgb="FF0070C0"/>
    <pageSetUpPr fitToPage="1"/>
  </sheetPr>
  <dimension ref="A1:AB115"/>
  <sheetViews>
    <sheetView view="pageBreakPreview" zoomScale="79" zoomScaleNormal="73" zoomScaleSheetLayoutView="79" workbookViewId="0">
      <selection activeCell="I21" sqref="I21"/>
    </sheetView>
  </sheetViews>
  <sheetFormatPr defaultColWidth="9" defaultRowHeight="18" customHeight="1"/>
  <cols>
    <col min="1" max="1" width="5" style="128" bestFit="1" customWidth="1"/>
    <col min="2" max="2" width="13.58203125" style="128" customWidth="1"/>
    <col min="3" max="3" width="21.33203125" style="128" customWidth="1"/>
    <col min="4" max="4" width="41.58203125" style="128" customWidth="1"/>
    <col min="5" max="5" width="9" style="128" customWidth="1"/>
    <col min="6" max="7" width="9" style="129"/>
    <col min="8" max="8" width="16.83203125" style="130" bestFit="1" customWidth="1"/>
    <col min="9" max="9" width="13.9140625" style="131" customWidth="1"/>
    <col min="10" max="10" width="10.5" style="128" customWidth="1"/>
    <col min="11" max="11" width="20.58203125" style="129" customWidth="1"/>
    <col min="12" max="12" width="11.58203125" style="129" customWidth="1"/>
    <col min="13" max="14" width="11.58203125" style="132" customWidth="1"/>
    <col min="15" max="15" width="11.58203125" style="129" customWidth="1"/>
    <col min="16" max="16" width="12.4140625" style="132" customWidth="1"/>
    <col min="17" max="17" width="11.6640625" style="132" bestFit="1" customWidth="1"/>
    <col min="18" max="18" width="16.58203125" style="129" customWidth="1"/>
    <col min="19" max="19" width="1.58203125" style="129" customWidth="1"/>
    <col min="20" max="20" width="20.6640625" style="133" bestFit="1" customWidth="1"/>
    <col min="21" max="21" width="20" style="129" customWidth="1"/>
    <col min="22" max="22" width="14.58203125" style="129" customWidth="1"/>
    <col min="23" max="23" width="9" style="129"/>
    <col min="24" max="24" width="16.83203125" style="134" bestFit="1" customWidth="1"/>
    <col min="25" max="16384" width="9" style="129"/>
  </cols>
  <sheetData>
    <row r="1" spans="1:28" ht="5.5" customHeight="1"/>
    <row r="2" spans="1:28" ht="26.5" customHeight="1">
      <c r="A2" s="135" t="s">
        <v>315</v>
      </c>
      <c r="M2" s="136"/>
      <c r="N2" s="136"/>
      <c r="P2" s="136"/>
      <c r="Q2" s="136"/>
      <c r="R2" s="137" t="s">
        <v>316</v>
      </c>
    </row>
    <row r="3" spans="1:28" ht="28.5" customHeight="1">
      <c r="B3" s="138" t="s">
        <v>94</v>
      </c>
      <c r="C3" s="318" t="str">
        <f>IF(【入力】基本情報シート!J27="","",【入力】基本情報シート!J27)</f>
        <v/>
      </c>
      <c r="D3" s="318"/>
      <c r="J3" s="120"/>
      <c r="M3" s="129"/>
      <c r="N3" s="129"/>
      <c r="P3" s="129"/>
      <c r="Q3" s="129"/>
    </row>
    <row r="4" spans="1:28" ht="18" customHeight="1">
      <c r="M4" s="129"/>
      <c r="N4" s="129"/>
      <c r="O4" s="129" t="s">
        <v>234</v>
      </c>
      <c r="P4" s="129"/>
      <c r="Q4" s="129"/>
      <c r="R4" s="139">
        <f>SUM(R12:R111)</f>
        <v>0</v>
      </c>
    </row>
    <row r="5" spans="1:28" ht="18" customHeight="1">
      <c r="B5" s="140" t="s">
        <v>229</v>
      </c>
      <c r="M5" s="129"/>
      <c r="N5" s="129" t="s">
        <v>235</v>
      </c>
      <c r="P5" s="129"/>
      <c r="Q5" s="129"/>
      <c r="R5" s="139">
        <f>ROUNDUP(R4*0.15,0)</f>
        <v>0</v>
      </c>
    </row>
    <row r="6" spans="1:28" ht="18" customHeight="1" thickBot="1">
      <c r="M6" s="129"/>
      <c r="N6" s="129"/>
      <c r="P6" s="129" t="s">
        <v>236</v>
      </c>
      <c r="Q6" s="129"/>
      <c r="R6" s="139">
        <f>R4+R5</f>
        <v>0</v>
      </c>
    </row>
    <row r="7" spans="1:28" ht="18" customHeight="1" thickTop="1" thickBot="1">
      <c r="M7" s="129"/>
      <c r="N7" s="129"/>
      <c r="O7" s="129" t="s">
        <v>237</v>
      </c>
      <c r="P7" s="129"/>
      <c r="Q7" s="129"/>
      <c r="R7" s="141">
        <f>ROUNDDOWN((R6),-3)</f>
        <v>0</v>
      </c>
    </row>
    <row r="8" spans="1:28" ht="22.5" customHeight="1" thickTop="1">
      <c r="M8" s="129"/>
      <c r="N8" s="129"/>
      <c r="P8" s="129"/>
      <c r="Q8" s="129"/>
    </row>
    <row r="9" spans="1:28" ht="18" customHeight="1">
      <c r="L9" s="128" t="s">
        <v>105</v>
      </c>
      <c r="M9" s="142" t="s">
        <v>106</v>
      </c>
      <c r="N9" s="142" t="s">
        <v>107</v>
      </c>
      <c r="O9" s="128" t="s">
        <v>108</v>
      </c>
      <c r="P9" s="142" t="s">
        <v>238</v>
      </c>
      <c r="Q9" s="142" t="s">
        <v>109</v>
      </c>
      <c r="R9" s="128" t="s">
        <v>110</v>
      </c>
    </row>
    <row r="10" spans="1:28" s="144" customFormat="1" ht="26.5" customHeight="1">
      <c r="A10" s="316" t="s">
        <v>95</v>
      </c>
      <c r="B10" s="314" t="s">
        <v>96</v>
      </c>
      <c r="C10" s="315"/>
      <c r="D10" s="320"/>
      <c r="E10" s="314" t="s">
        <v>239</v>
      </c>
      <c r="F10" s="315"/>
      <c r="G10" s="315"/>
      <c r="H10" s="320"/>
      <c r="I10" s="321" t="s">
        <v>240</v>
      </c>
      <c r="J10" s="316" t="s">
        <v>97</v>
      </c>
      <c r="K10" s="312" t="s">
        <v>196</v>
      </c>
      <c r="L10" s="314" t="s">
        <v>245</v>
      </c>
      <c r="M10" s="315"/>
      <c r="N10" s="315"/>
      <c r="O10" s="314" t="s">
        <v>246</v>
      </c>
      <c r="P10" s="315"/>
      <c r="Q10" s="315"/>
      <c r="R10" s="316" t="s">
        <v>111</v>
      </c>
      <c r="S10" s="129"/>
      <c r="T10" s="133"/>
      <c r="U10" s="129"/>
      <c r="V10" s="129"/>
      <c r="W10" s="129"/>
      <c r="X10" s="134"/>
      <c r="Y10" s="129"/>
      <c r="Z10" s="129"/>
      <c r="AA10" s="129"/>
      <c r="AB10" s="129"/>
    </row>
    <row r="11" spans="1:28" s="144" customFormat="1" ht="54.65" customHeight="1">
      <c r="A11" s="319"/>
      <c r="B11" s="143" t="s">
        <v>100</v>
      </c>
      <c r="C11" s="143" t="s">
        <v>195</v>
      </c>
      <c r="D11" s="143" t="s">
        <v>101</v>
      </c>
      <c r="E11" s="143" t="s">
        <v>102</v>
      </c>
      <c r="F11" s="143" t="s">
        <v>103</v>
      </c>
      <c r="G11" s="143" t="s">
        <v>104</v>
      </c>
      <c r="H11" s="145" t="s">
        <v>112</v>
      </c>
      <c r="I11" s="322"/>
      <c r="J11" s="319"/>
      <c r="K11" s="313"/>
      <c r="L11" s="146" t="s">
        <v>98</v>
      </c>
      <c r="M11" s="147" t="s">
        <v>99</v>
      </c>
      <c r="N11" s="148" t="s">
        <v>261</v>
      </c>
      <c r="O11" s="146" t="s">
        <v>98</v>
      </c>
      <c r="P11" s="147" t="s">
        <v>248</v>
      </c>
      <c r="Q11" s="148" t="s">
        <v>262</v>
      </c>
      <c r="R11" s="317"/>
      <c r="T11" s="149" t="s">
        <v>195</v>
      </c>
      <c r="U11" s="149" t="s">
        <v>197</v>
      </c>
      <c r="V11" s="144" t="s">
        <v>231</v>
      </c>
      <c r="W11" s="144" t="s">
        <v>119</v>
      </c>
      <c r="X11" s="150"/>
    </row>
    <row r="12" spans="1:28" ht="19" customHeight="1">
      <c r="A12" s="151">
        <v>1</v>
      </c>
      <c r="B12" s="36"/>
      <c r="C12" s="36"/>
      <c r="D12" s="36"/>
      <c r="E12" s="36"/>
      <c r="F12" s="37"/>
      <c r="G12" s="37"/>
      <c r="H12" s="94"/>
      <c r="I12" s="38"/>
      <c r="J12" s="72"/>
      <c r="K12" s="39"/>
      <c r="L12" s="40"/>
      <c r="M12" s="73" t="str">
        <f>IF(J12="〇",IF(ISNUMBER(MATCH(K12,$U$12:$U$15,0)),10000,""),IF(COUNTIF($U$12:$U$13,K12),10000,""))</f>
        <v/>
      </c>
      <c r="N12" s="153" t="str">
        <f>IF(ISNUMBER(M12),IFERROR(IF(VLOOKUP(I12,'別記第４号様式_関係書類_就業規則等一覧（変更）'!$A$13:$G$35,6,FALSE)=0,"",VLOOKUP(I12,'別記第４号様式_関係書類_就業規則等一覧（変更）'!$A$13:$G$35,6,FALSE)),""),"")</f>
        <v/>
      </c>
      <c r="O12" s="40"/>
      <c r="P12" s="73" t="str">
        <f>IF(J12&lt;&gt;"〇",IF(OR(K12=$U$14,K12=$U$15),20000,""),"")</f>
        <v/>
      </c>
      <c r="Q12" s="153" t="str">
        <f>IF(ISNUMBER(P12),IFERROR(IF(VLOOKUP(I12,'別記第４号様式_関係書類_就業規則等一覧（変更）'!$A$13:$G$35,7,FALSE)=0,"",2*VLOOKUP(I12,'別記第４号様式_関係書類_就業規則等一覧（変更）'!$A$13:$G$35,7,FALSE)),""),"")</f>
        <v/>
      </c>
      <c r="R12" s="154" t="str" cm="1">
        <f t="array" ref="R12">IF(L12&lt;&gt;"",
   IF(COUNT(M12:N12),L12*MIN(IF(M12:N12&lt;&gt;"",M12:N12)),""),
   IF(O12&lt;&gt;"",
      IF(COUNT(P12:Q12),O12*MIN(IF(P12:Q12&lt;&gt;"",P12:Q12)),""),
      ""
   )
)</f>
        <v/>
      </c>
      <c r="S12" s="144"/>
      <c r="T12" s="149" t="s">
        <v>198</v>
      </c>
      <c r="U12" s="149" t="s">
        <v>199</v>
      </c>
      <c r="V12" s="144">
        <v>1</v>
      </c>
      <c r="W12" s="144" t="s">
        <v>241</v>
      </c>
      <c r="X12" s="150"/>
      <c r="Y12" s="144"/>
      <c r="Z12" s="144"/>
      <c r="AA12" s="144"/>
      <c r="AB12" s="144"/>
    </row>
    <row r="13" spans="1:28" ht="19" customHeight="1">
      <c r="A13" s="151">
        <v>2</v>
      </c>
      <c r="B13" s="36"/>
      <c r="C13" s="36"/>
      <c r="D13" s="36"/>
      <c r="E13" s="36"/>
      <c r="F13" s="37"/>
      <c r="G13" s="37"/>
      <c r="H13" s="94"/>
      <c r="I13" s="38"/>
      <c r="J13" s="72"/>
      <c r="K13" s="39"/>
      <c r="L13" s="40"/>
      <c r="M13" s="73" t="str">
        <f>IF(J13="〇",IF(ISNUMBER(MATCH(K13,$U$12:$U$15,0)),10000,""),IF(COUNTIF($U$12:$U$13,K13),10000,""))</f>
        <v/>
      </c>
      <c r="N13" s="153" t="str">
        <f>IF(ISNUMBER(M13),IFERROR(IF(VLOOKUP(I13,'別記第４号様式_関係書類_就業規則等一覧（変更）'!$A$13:$G$35,6,FALSE)=0,"",VLOOKUP(I13,'別記第４号様式_関係書類_就業規則等一覧（変更）'!$A$13:$G$35,6,FALSE)),""),"")</f>
        <v/>
      </c>
      <c r="O13" s="40"/>
      <c r="P13" s="73" t="str">
        <f>IF(J13&lt;&gt;"〇",IF(OR(K13=$U$14,K13=$U$15),20000,""),"")</f>
        <v/>
      </c>
      <c r="Q13" s="153" t="str">
        <f>IF(ISNUMBER(P13),IFERROR(IF(VLOOKUP(I13,'別記第４号様式_関係書類_就業規則等一覧（変更）'!$A$13:$G$35,7,FALSE)=0,"",2*VLOOKUP(I13,'別記第４号様式_関係書類_就業規則等一覧（変更）'!$A$13:$G$35,7,FALSE)),""),"")</f>
        <v/>
      </c>
      <c r="R13" s="154" t="str" cm="1">
        <f t="array" ref="R13">IF(L13&lt;&gt;"",
   IF(COUNT(M13:N13),L13*MIN(IF(M13:N13&lt;&gt;"",M13:N13)),""),
   IF(O13&lt;&gt;"",
      IF(COUNT(P13:Q13),O13*MIN(IF(P13:Q13&lt;&gt;"",P13:Q13)),""),
      ""
   )
)</f>
        <v/>
      </c>
      <c r="T13" s="133" t="s">
        <v>202</v>
      </c>
      <c r="U13" s="152" t="s">
        <v>242</v>
      </c>
      <c r="V13" s="144">
        <v>2</v>
      </c>
      <c r="X13" s="150"/>
    </row>
    <row r="14" spans="1:28" ht="19" customHeight="1">
      <c r="A14" s="151">
        <v>3</v>
      </c>
      <c r="B14" s="36"/>
      <c r="C14" s="36"/>
      <c r="D14" s="36"/>
      <c r="E14" s="36"/>
      <c r="F14" s="37"/>
      <c r="G14" s="37"/>
      <c r="H14" s="94"/>
      <c r="I14" s="38"/>
      <c r="J14" s="72"/>
      <c r="K14" s="39"/>
      <c r="L14" s="40"/>
      <c r="M14" s="73" t="str">
        <f>IF(J14="〇",IF(ISNUMBER(MATCH(K14,$U$12:$U$15,0)),10000,""),IF(COUNTIF($U$12:$U$13,K14),10000,""))</f>
        <v/>
      </c>
      <c r="N14" s="153" t="str">
        <f>IF(ISNUMBER(M14),IFERROR(IF(VLOOKUP(I14,'別記第４号様式_関係書類_就業規則等一覧（変更）'!$A$13:$G$35,6,FALSE)=0,"",VLOOKUP(I14,'別記第４号様式_関係書類_就業規則等一覧（変更）'!$A$13:$G$35,6,FALSE)),""),"")</f>
        <v/>
      </c>
      <c r="O14" s="40"/>
      <c r="P14" s="73" t="str">
        <f>IF(J14&lt;&gt;"〇",IF(OR(K14=$U$14,K14=$U$15),20000,""),"")</f>
        <v/>
      </c>
      <c r="Q14" s="153" t="str">
        <f>IF(ISNUMBER(P14),IFERROR(IF(VLOOKUP(I14,'別記第４号様式_関係書類_就業規則等一覧（変更）'!$A$13:$G$35,7,FALSE)=0,"",2*VLOOKUP(I14,'別記第４号様式_関係書類_就業規則等一覧（変更）'!$A$13:$G$35,7,FALSE)),""),"")</f>
        <v/>
      </c>
      <c r="R14" s="154" t="str" cm="1">
        <f t="array" ref="R14">IF(L14&lt;&gt;"",
   IF(COUNT(M14:N14),L14*MIN(IF(M14:N14&lt;&gt;"",M14:N14)),""),
   IF(O14&lt;&gt;"",
      IF(COUNT(P14:Q14),O14*MIN(IF(P14:Q14&lt;&gt;"",P14:Q14)),""),
      ""
   )
)</f>
        <v/>
      </c>
      <c r="T14" s="133" t="s">
        <v>203</v>
      </c>
      <c r="U14" s="129" t="s">
        <v>200</v>
      </c>
      <c r="V14" s="144">
        <v>3</v>
      </c>
      <c r="X14" s="150"/>
    </row>
    <row r="15" spans="1:28" ht="19" customHeight="1">
      <c r="A15" s="151">
        <v>4</v>
      </c>
      <c r="B15" s="36"/>
      <c r="C15" s="36"/>
      <c r="D15" s="36"/>
      <c r="E15" s="36"/>
      <c r="F15" s="37"/>
      <c r="G15" s="37"/>
      <c r="H15" s="94"/>
      <c r="I15" s="38"/>
      <c r="J15" s="72"/>
      <c r="K15" s="39"/>
      <c r="L15" s="40"/>
      <c r="M15" s="73" t="str">
        <f t="shared" ref="M15:M76" si="0">IF(J15="〇",IF(ISNUMBER(MATCH(K15,$U$12:$U$15,0)),10000,""),IF(COUNTIF($U$12:$U$13,K15),10000,""))</f>
        <v/>
      </c>
      <c r="N15" s="153" t="str">
        <f>IF(ISNUMBER(M15),IFERROR(IF(VLOOKUP(I15,'別記第４号様式_関係書類_就業規則等一覧（変更）'!$A$13:$G$35,6,FALSE)=0,"",VLOOKUP(I15,'別記第４号様式_関係書類_就業規則等一覧（変更）'!$A$13:$G$35,6,FALSE)),""),"")</f>
        <v/>
      </c>
      <c r="O15" s="40"/>
      <c r="P15" s="73" t="str">
        <f t="shared" ref="P15:P76" si="1">IF(J15&lt;&gt;"〇",IF(OR(K15=$U$14,K15=$U$15),20000,""),"")</f>
        <v/>
      </c>
      <c r="Q15" s="153" t="str">
        <f>IF(ISNUMBER(P15),IFERROR(IF(VLOOKUP(I15,'別記第４号様式_関係書類_就業規則等一覧（変更）'!$A$13:$G$35,7,FALSE)=0,"",2*VLOOKUP(I15,'別記第４号様式_関係書類_就業規則等一覧（変更）'!$A$13:$G$35,7,FALSE)),""),"")</f>
        <v/>
      </c>
      <c r="R15" s="154" t="str" cm="1">
        <f t="array" ref="R15">IF(L15&lt;&gt;"",
   IF(COUNT(M15:N15),L15*MIN(IF(M15:N15&lt;&gt;"",M15:N15)),""),
   IF(O15&lt;&gt;"",
      IF(COUNT(P15:Q15),O15*MIN(IF(P15:Q15&lt;&gt;"",P15:Q15)),""),
      ""
   )
)</f>
        <v/>
      </c>
      <c r="T15" s="133" t="s">
        <v>204</v>
      </c>
      <c r="U15" s="129" t="s">
        <v>201</v>
      </c>
      <c r="V15" s="144">
        <v>4</v>
      </c>
      <c r="X15" s="150"/>
    </row>
    <row r="16" spans="1:28" ht="19" customHeight="1">
      <c r="A16" s="151">
        <v>5</v>
      </c>
      <c r="B16" s="36"/>
      <c r="C16" s="36"/>
      <c r="D16" s="36"/>
      <c r="E16" s="36"/>
      <c r="F16" s="37"/>
      <c r="G16" s="37"/>
      <c r="H16" s="94"/>
      <c r="I16" s="38"/>
      <c r="J16" s="72"/>
      <c r="K16" s="39"/>
      <c r="L16" s="40"/>
      <c r="M16" s="73" t="str">
        <f t="shared" si="0"/>
        <v/>
      </c>
      <c r="N16" s="153" t="str">
        <f>IF(ISNUMBER(M16),IFERROR(IF(VLOOKUP(I16,'別記第４号様式_関係書類_就業規則等一覧（変更）'!$A$13:$G$35,6,FALSE)=0,"",VLOOKUP(I16,'別記第４号様式_関係書類_就業規則等一覧（変更）'!$A$13:$G$35,6,FALSE)),""),"")</f>
        <v/>
      </c>
      <c r="O16" s="40"/>
      <c r="P16" s="73" t="str">
        <f t="shared" si="1"/>
        <v/>
      </c>
      <c r="Q16" s="153" t="str">
        <f>IF(ISNUMBER(P16),IFERROR(IF(VLOOKUP(I16,'別記第４号様式_関係書類_就業規則等一覧（変更）'!$A$13:$G$35,7,FALSE)=0,"",2*VLOOKUP(I16,'別記第４号様式_関係書類_就業規則等一覧（変更）'!$A$13:$G$35,7,FALSE)),""),"")</f>
        <v/>
      </c>
      <c r="R16" s="154" t="str" cm="1">
        <f t="array" ref="R16">IF(L16&lt;&gt;"",
   IF(COUNT(M16:N16),L16*MIN(IF(M16:N16&lt;&gt;"",M16:N16)),""),
   IF(O16&lt;&gt;"",
      IF(COUNT(P16:Q16),O16*MIN(IF(P16:Q16&lt;&gt;"",P16:Q16)),""),
      ""
   )
)</f>
        <v/>
      </c>
      <c r="T16" s="133" t="s">
        <v>205</v>
      </c>
      <c r="V16" s="144">
        <v>5</v>
      </c>
      <c r="X16" s="150"/>
    </row>
    <row r="17" spans="1:24" ht="19" customHeight="1">
      <c r="A17" s="151">
        <v>6</v>
      </c>
      <c r="B17" s="36"/>
      <c r="C17" s="36"/>
      <c r="D17" s="36"/>
      <c r="E17" s="36"/>
      <c r="F17" s="37"/>
      <c r="G17" s="37"/>
      <c r="H17" s="94"/>
      <c r="I17" s="38"/>
      <c r="J17" s="72"/>
      <c r="K17" s="39"/>
      <c r="L17" s="40"/>
      <c r="M17" s="73" t="str">
        <f t="shared" si="0"/>
        <v/>
      </c>
      <c r="N17" s="153" t="str">
        <f>IF(ISNUMBER(M17),IFERROR(IF(VLOOKUP(I17,'別記第４号様式_関係書類_就業規則等一覧（変更）'!$A$13:$G$35,6,FALSE)=0,"",VLOOKUP(I17,'別記第４号様式_関係書類_就業規則等一覧（変更）'!$A$13:$G$35,6,FALSE)),""),"")</f>
        <v/>
      </c>
      <c r="O17" s="40"/>
      <c r="P17" s="73" t="str">
        <f t="shared" si="1"/>
        <v/>
      </c>
      <c r="Q17" s="153" t="str">
        <f>IF(ISNUMBER(P17),IFERROR(IF(VLOOKUP(I17,'別記第４号様式_関係書類_就業規則等一覧（変更）'!$A$13:$G$35,7,FALSE)=0,"",2*VLOOKUP(I17,'別記第４号様式_関係書類_就業規則等一覧（変更）'!$A$13:$G$35,7,FALSE)),""),"")</f>
        <v/>
      </c>
      <c r="R17" s="154" t="str" cm="1">
        <f t="array" ref="R17">IF(L17&lt;&gt;"",
   IF(COUNT(M17:N17),L17*MIN(IF(M17:N17&lt;&gt;"",M17:N17)),""),
   IF(O17&lt;&gt;"",
      IF(COUNT(P17:Q17),O17*MIN(IF(P17:Q17&lt;&gt;"",P17:Q17)),""),
      ""
   )
)</f>
        <v/>
      </c>
      <c r="T17" s="133" t="s">
        <v>206</v>
      </c>
      <c r="V17" s="144">
        <v>6</v>
      </c>
      <c r="X17" s="150"/>
    </row>
    <row r="18" spans="1:24" ht="19" customHeight="1">
      <c r="A18" s="151">
        <v>7</v>
      </c>
      <c r="B18" s="36"/>
      <c r="C18" s="36"/>
      <c r="D18" s="36"/>
      <c r="E18" s="36"/>
      <c r="F18" s="37"/>
      <c r="G18" s="37"/>
      <c r="H18" s="94"/>
      <c r="I18" s="38"/>
      <c r="J18" s="72"/>
      <c r="K18" s="39"/>
      <c r="L18" s="40"/>
      <c r="M18" s="73" t="str">
        <f t="shared" si="0"/>
        <v/>
      </c>
      <c r="N18" s="153" t="str">
        <f>IF(ISNUMBER(M18),IFERROR(IF(VLOOKUP(I18,'別記第４号様式_関係書類_就業規則等一覧（変更）'!$A$13:$G$35,6,FALSE)=0,"",VLOOKUP(I18,'別記第４号様式_関係書類_就業規則等一覧（変更）'!$A$13:$G$35,6,FALSE)),""),"")</f>
        <v/>
      </c>
      <c r="O18" s="40"/>
      <c r="P18" s="73" t="str">
        <f t="shared" si="1"/>
        <v/>
      </c>
      <c r="Q18" s="153" t="str">
        <f>IF(ISNUMBER(P18),IFERROR(IF(VLOOKUP(I18,'別記第４号様式_関係書類_就業規則等一覧（変更）'!$A$13:$G$35,7,FALSE)=0,"",2*VLOOKUP(I18,'別記第４号様式_関係書類_就業規則等一覧（変更）'!$A$13:$G$35,7,FALSE)),""),"")</f>
        <v/>
      </c>
      <c r="R18" s="154" t="str" cm="1">
        <f t="array" ref="R18">IF(L18&lt;&gt;"",
   IF(COUNT(M18:N18),L18*MIN(IF(M18:N18&lt;&gt;"",M18:N18)),""),
   IF(O18&lt;&gt;"",
      IF(COUNT(P18:Q18),O18*MIN(IF(P18:Q18&lt;&gt;"",P18:Q18)),""),
      ""
   )
)</f>
        <v/>
      </c>
      <c r="T18" s="133" t="s">
        <v>207</v>
      </c>
      <c r="V18" s="144">
        <v>7</v>
      </c>
      <c r="X18" s="150"/>
    </row>
    <row r="19" spans="1:24" ht="19" customHeight="1">
      <c r="A19" s="151">
        <v>8</v>
      </c>
      <c r="B19" s="36"/>
      <c r="C19" s="36"/>
      <c r="D19" s="36"/>
      <c r="E19" s="36"/>
      <c r="F19" s="37"/>
      <c r="G19" s="37"/>
      <c r="H19" s="94"/>
      <c r="I19" s="38"/>
      <c r="J19" s="72"/>
      <c r="K19" s="39"/>
      <c r="L19" s="40"/>
      <c r="M19" s="73" t="str">
        <f t="shared" si="0"/>
        <v/>
      </c>
      <c r="N19" s="153" t="str">
        <f>IF(ISNUMBER(M19),IFERROR(IF(VLOOKUP(I19,'別記第４号様式_関係書類_就業規則等一覧（変更）'!$A$13:$G$35,6,FALSE)=0,"",VLOOKUP(I19,'別記第４号様式_関係書類_就業規則等一覧（変更）'!$A$13:$G$35,6,FALSE)),""),"")</f>
        <v/>
      </c>
      <c r="O19" s="40"/>
      <c r="P19" s="73" t="str">
        <f t="shared" si="1"/>
        <v/>
      </c>
      <c r="Q19" s="153" t="str">
        <f>IF(ISNUMBER(P19),IFERROR(IF(VLOOKUP(I19,'別記第４号様式_関係書類_就業規則等一覧（変更）'!$A$13:$G$35,7,FALSE)=0,"",2*VLOOKUP(I19,'別記第４号様式_関係書類_就業規則等一覧（変更）'!$A$13:$G$35,7,FALSE)),""),"")</f>
        <v/>
      </c>
      <c r="R19" s="154" t="str" cm="1">
        <f t="array" ref="R19">IF(L19&lt;&gt;"",
   IF(COUNT(M19:N19),L19*MIN(IF(M19:N19&lt;&gt;"",M19:N19)),""),
   IF(O19&lt;&gt;"",
      IF(COUNT(P19:Q19),O19*MIN(IF(P19:Q19&lt;&gt;"",P19:Q19)),""),
      ""
   )
)</f>
        <v/>
      </c>
      <c r="T19" s="133" t="s">
        <v>208</v>
      </c>
      <c r="V19" s="144">
        <v>8</v>
      </c>
      <c r="X19" s="150" t="str">
        <f t="shared" ref="X19:X76" si="2">F19&amp;G19&amp;H19</f>
        <v/>
      </c>
    </row>
    <row r="20" spans="1:24" ht="19" customHeight="1">
      <c r="A20" s="151">
        <v>9</v>
      </c>
      <c r="B20" s="36"/>
      <c r="C20" s="36"/>
      <c r="D20" s="36"/>
      <c r="E20" s="36"/>
      <c r="F20" s="37"/>
      <c r="G20" s="37"/>
      <c r="H20" s="94"/>
      <c r="I20" s="38"/>
      <c r="J20" s="72"/>
      <c r="K20" s="39"/>
      <c r="L20" s="40"/>
      <c r="M20" s="73" t="str">
        <f t="shared" si="0"/>
        <v/>
      </c>
      <c r="N20" s="153" t="str">
        <f>IF(ISNUMBER(M20),IFERROR(IF(VLOOKUP(I20,'別記第４号様式_関係書類_就業規則等一覧（変更）'!$A$13:$G$35,6,FALSE)=0,"",VLOOKUP(I20,'別記第４号様式_関係書類_就業規則等一覧（変更）'!$A$13:$G$35,6,FALSE)),""),"")</f>
        <v/>
      </c>
      <c r="O20" s="40"/>
      <c r="P20" s="73" t="str">
        <f t="shared" si="1"/>
        <v/>
      </c>
      <c r="Q20" s="153" t="str">
        <f>IF(ISNUMBER(P20),IFERROR(IF(VLOOKUP(I20,'別記第４号様式_関係書類_就業規則等一覧（変更）'!$A$13:$G$35,7,FALSE)=0,"",2*VLOOKUP(I20,'別記第４号様式_関係書類_就業規則等一覧（変更）'!$A$13:$G$35,7,FALSE)),""),"")</f>
        <v/>
      </c>
      <c r="R20" s="154" t="str" cm="1">
        <f t="array" ref="R20">IF(L20&lt;&gt;"",
   IF(COUNT(M20:N20),L20*MIN(IF(M20:N20&lt;&gt;"",M20:N20)),""),
   IF(O20&lt;&gt;"",
      IF(COUNT(P20:Q20),O20*MIN(IF(P20:Q20&lt;&gt;"",P20:Q20)),""),
      ""
   )
)</f>
        <v/>
      </c>
      <c r="T20" s="133" t="s">
        <v>209</v>
      </c>
      <c r="V20" s="144">
        <v>9</v>
      </c>
      <c r="X20" s="150" t="str">
        <f t="shared" si="2"/>
        <v/>
      </c>
    </row>
    <row r="21" spans="1:24" ht="19" customHeight="1">
      <c r="A21" s="151">
        <v>10</v>
      </c>
      <c r="B21" s="36"/>
      <c r="C21" s="36"/>
      <c r="D21" s="36"/>
      <c r="E21" s="36"/>
      <c r="F21" s="37"/>
      <c r="G21" s="37"/>
      <c r="H21" s="94"/>
      <c r="I21" s="38"/>
      <c r="J21" s="72"/>
      <c r="K21" s="39"/>
      <c r="L21" s="40"/>
      <c r="M21" s="73" t="str">
        <f t="shared" si="0"/>
        <v/>
      </c>
      <c r="N21" s="153" t="str">
        <f>IF(ISNUMBER(M21),IFERROR(IF(VLOOKUP(I21,'別記第４号様式_関係書類_就業規則等一覧（変更）'!$A$13:$G$35,6,FALSE)=0,"",VLOOKUP(I21,'別記第４号様式_関係書類_就業規則等一覧（変更）'!$A$13:$G$35,6,FALSE)),""),"")</f>
        <v/>
      </c>
      <c r="O21" s="40"/>
      <c r="P21" s="73" t="str">
        <f t="shared" si="1"/>
        <v/>
      </c>
      <c r="Q21" s="153" t="str">
        <f>IF(ISNUMBER(P21),IFERROR(IF(VLOOKUP(I21,'別記第４号様式_関係書類_就業規則等一覧（変更）'!$A$13:$G$35,7,FALSE)=0,"",2*VLOOKUP(I21,'別記第４号様式_関係書類_就業規則等一覧（変更）'!$A$13:$G$35,7,FALSE)),""),"")</f>
        <v/>
      </c>
      <c r="R21" s="154" t="str" cm="1">
        <f t="array" ref="R21">IF(L21&lt;&gt;"",
   IF(COUNT(M21:N21),L21*MIN(IF(M21:N21&lt;&gt;"",M21:N21)),""),
   IF(O21&lt;&gt;"",
      IF(COUNT(P21:Q21),O21*MIN(IF(P21:Q21&lt;&gt;"",P21:Q21)),""),
      ""
   )
)</f>
        <v/>
      </c>
      <c r="T21" s="133" t="s">
        <v>210</v>
      </c>
      <c r="V21" s="144">
        <v>10</v>
      </c>
      <c r="X21" s="150" t="str">
        <f t="shared" si="2"/>
        <v/>
      </c>
    </row>
    <row r="22" spans="1:24" ht="19" customHeight="1">
      <c r="A22" s="151">
        <v>11</v>
      </c>
      <c r="B22" s="36"/>
      <c r="C22" s="36"/>
      <c r="D22" s="36"/>
      <c r="E22" s="36"/>
      <c r="F22" s="37"/>
      <c r="G22" s="37"/>
      <c r="H22" s="94"/>
      <c r="I22" s="38"/>
      <c r="J22" s="72"/>
      <c r="K22" s="39"/>
      <c r="L22" s="40"/>
      <c r="M22" s="73" t="str">
        <f t="shared" si="0"/>
        <v/>
      </c>
      <c r="N22" s="153" t="str">
        <f>IF(ISNUMBER(M22),IFERROR(IF(VLOOKUP(I22,'別記第４号様式_関係書類_就業規則等一覧（変更）'!$A$13:$G$35,6,FALSE)=0,"",VLOOKUP(I22,'別記第４号様式_関係書類_就業規則等一覧（変更）'!$A$13:$G$35,6,FALSE)),""),"")</f>
        <v/>
      </c>
      <c r="O22" s="40"/>
      <c r="P22" s="73" t="str">
        <f t="shared" si="1"/>
        <v/>
      </c>
      <c r="Q22" s="153" t="str">
        <f>IF(ISNUMBER(P22),IFERROR(IF(VLOOKUP(I22,'別記第４号様式_関係書類_就業規則等一覧（変更）'!$A$13:$G$35,7,FALSE)=0,"",2*VLOOKUP(I22,'別記第４号様式_関係書類_就業規則等一覧（変更）'!$A$13:$G$35,7,FALSE)),""),"")</f>
        <v/>
      </c>
      <c r="R22" s="154" t="str" cm="1">
        <f t="array" ref="R22">IF(L22&lt;&gt;"",
   IF(COUNT(M22:N22),L22*MIN(IF(M22:N22&lt;&gt;"",M22:N22)),""),
   IF(O22&lt;&gt;"",
      IF(COUNT(P22:Q22),O22*MIN(IF(P22:Q22&lt;&gt;"",P22:Q22)),""),
      ""
   )
)</f>
        <v/>
      </c>
      <c r="T22" s="133" t="s">
        <v>211</v>
      </c>
      <c r="V22" s="144">
        <v>11</v>
      </c>
      <c r="X22" s="150" t="str">
        <f t="shared" si="2"/>
        <v/>
      </c>
    </row>
    <row r="23" spans="1:24" ht="19" customHeight="1">
      <c r="A23" s="151">
        <v>12</v>
      </c>
      <c r="B23" s="36"/>
      <c r="C23" s="36"/>
      <c r="D23" s="36"/>
      <c r="E23" s="36"/>
      <c r="F23" s="37"/>
      <c r="G23" s="37"/>
      <c r="H23" s="94"/>
      <c r="I23" s="38"/>
      <c r="J23" s="72"/>
      <c r="K23" s="39"/>
      <c r="L23" s="40"/>
      <c r="M23" s="73" t="str">
        <f t="shared" si="0"/>
        <v/>
      </c>
      <c r="N23" s="153" t="str">
        <f>IF(ISNUMBER(M23),IFERROR(IF(VLOOKUP(I23,'別記第４号様式_関係書類_就業規則等一覧（変更）'!$A$13:$G$35,6,FALSE)=0,"",VLOOKUP(I23,'別記第４号様式_関係書類_就業規則等一覧（変更）'!$A$13:$G$35,6,FALSE)),""),"")</f>
        <v/>
      </c>
      <c r="O23" s="40"/>
      <c r="P23" s="73" t="str">
        <f t="shared" si="1"/>
        <v/>
      </c>
      <c r="Q23" s="153" t="str">
        <f>IF(ISNUMBER(P23),IFERROR(IF(VLOOKUP(I23,'別記第４号様式_関係書類_就業規則等一覧（変更）'!$A$13:$G$35,7,FALSE)=0,"",2*VLOOKUP(I23,'別記第４号様式_関係書類_就業規則等一覧（変更）'!$A$13:$G$35,7,FALSE)),""),"")</f>
        <v/>
      </c>
      <c r="R23" s="154" t="str" cm="1">
        <f t="array" ref="R23">IF(L23&lt;&gt;"",
   IF(COUNT(M23:N23),L23*MIN(IF(M23:N23&lt;&gt;"",M23:N23)),""),
   IF(O23&lt;&gt;"",
      IF(COUNT(P23:Q23),O23*MIN(IF(P23:Q23&lt;&gt;"",P23:Q23)),""),
      ""
   )
)</f>
        <v/>
      </c>
      <c r="T23" s="133" t="s">
        <v>212</v>
      </c>
      <c r="V23" s="144">
        <v>12</v>
      </c>
      <c r="X23" s="150" t="str">
        <f t="shared" si="2"/>
        <v/>
      </c>
    </row>
    <row r="24" spans="1:24" ht="19" customHeight="1">
      <c r="A24" s="151">
        <v>13</v>
      </c>
      <c r="B24" s="36"/>
      <c r="C24" s="36"/>
      <c r="D24" s="36"/>
      <c r="E24" s="36"/>
      <c r="F24" s="37"/>
      <c r="G24" s="37"/>
      <c r="H24" s="94"/>
      <c r="I24" s="38"/>
      <c r="J24" s="72"/>
      <c r="K24" s="39"/>
      <c r="L24" s="40"/>
      <c r="M24" s="73" t="str">
        <f t="shared" si="0"/>
        <v/>
      </c>
      <c r="N24" s="153" t="str">
        <f>IF(ISNUMBER(M24),IFERROR(IF(VLOOKUP(I24,'別記第４号様式_関係書類_就業規則等一覧（変更）'!$A$13:$G$35,6,FALSE)=0,"",VLOOKUP(I24,'別記第４号様式_関係書類_就業規則等一覧（変更）'!$A$13:$G$35,6,FALSE)),""),"")</f>
        <v/>
      </c>
      <c r="O24" s="40"/>
      <c r="P24" s="73" t="str">
        <f t="shared" si="1"/>
        <v/>
      </c>
      <c r="Q24" s="153" t="str">
        <f>IF(ISNUMBER(P24),IFERROR(IF(VLOOKUP(I24,'別記第４号様式_関係書類_就業規則等一覧（変更）'!$A$13:$G$35,7,FALSE)=0,"",2*VLOOKUP(I24,'別記第４号様式_関係書類_就業規則等一覧（変更）'!$A$13:$G$35,7,FALSE)),""),"")</f>
        <v/>
      </c>
      <c r="R24" s="154" t="str" cm="1">
        <f t="array" ref="R24">IF(L24&lt;&gt;"",
   IF(COUNT(M24:N24),L24*MIN(IF(M24:N24&lt;&gt;"",M24:N24)),""),
   IF(O24&lt;&gt;"",
      IF(COUNT(P24:Q24),O24*MIN(IF(P24:Q24&lt;&gt;"",P24:Q24)),""),
      ""
   )
)</f>
        <v/>
      </c>
      <c r="T24" s="133" t="s">
        <v>213</v>
      </c>
      <c r="V24" s="144"/>
      <c r="X24" s="150" t="str">
        <f t="shared" si="2"/>
        <v/>
      </c>
    </row>
    <row r="25" spans="1:24" ht="19" customHeight="1">
      <c r="A25" s="151">
        <v>14</v>
      </c>
      <c r="B25" s="36"/>
      <c r="C25" s="36"/>
      <c r="D25" s="36"/>
      <c r="E25" s="36"/>
      <c r="F25" s="37"/>
      <c r="G25" s="37"/>
      <c r="H25" s="94"/>
      <c r="I25" s="38"/>
      <c r="J25" s="72"/>
      <c r="K25" s="39"/>
      <c r="L25" s="40"/>
      <c r="M25" s="73" t="str">
        <f t="shared" si="0"/>
        <v/>
      </c>
      <c r="N25" s="153" t="str">
        <f>IF(ISNUMBER(M25),IFERROR(IF(VLOOKUP(I25,'別記第４号様式_関係書類_就業規則等一覧（変更）'!$A$13:$G$35,6,FALSE)=0,"",VLOOKUP(I25,'別記第４号様式_関係書類_就業規則等一覧（変更）'!$A$13:$G$35,6,FALSE)),""),"")</f>
        <v/>
      </c>
      <c r="O25" s="40"/>
      <c r="P25" s="73" t="str">
        <f t="shared" si="1"/>
        <v/>
      </c>
      <c r="Q25" s="153" t="str">
        <f>IF(ISNUMBER(P25),IFERROR(IF(VLOOKUP(I25,'別記第４号様式_関係書類_就業規則等一覧（変更）'!$A$13:$G$35,7,FALSE)=0,"",2*VLOOKUP(I25,'別記第４号様式_関係書類_就業規則等一覧（変更）'!$A$13:$G$35,7,FALSE)),""),"")</f>
        <v/>
      </c>
      <c r="R25" s="154" t="str" cm="1">
        <f t="array" ref="R25">IF(L25&lt;&gt;"",
   IF(COUNT(M25:N25),L25*MIN(IF(M25:N25&lt;&gt;"",M25:N25)),""),
   IF(O25&lt;&gt;"",
      IF(COUNT(P25:Q25),O25*MIN(IF(P25:Q25&lt;&gt;"",P25:Q25)),""),
      ""
   )
)</f>
        <v/>
      </c>
      <c r="T25" s="133" t="s">
        <v>214</v>
      </c>
      <c r="X25" s="150" t="str">
        <f t="shared" si="2"/>
        <v/>
      </c>
    </row>
    <row r="26" spans="1:24" ht="19" customHeight="1">
      <c r="A26" s="151">
        <v>15</v>
      </c>
      <c r="B26" s="36"/>
      <c r="C26" s="36"/>
      <c r="D26" s="36"/>
      <c r="E26" s="36"/>
      <c r="F26" s="37"/>
      <c r="G26" s="37"/>
      <c r="H26" s="94"/>
      <c r="I26" s="38"/>
      <c r="J26" s="72"/>
      <c r="K26" s="39"/>
      <c r="L26" s="40"/>
      <c r="M26" s="73" t="str">
        <f t="shared" si="0"/>
        <v/>
      </c>
      <c r="N26" s="153" t="str">
        <f>IF(ISNUMBER(M26),IFERROR(IF(VLOOKUP(I26,'別記第４号様式_関係書類_就業規則等一覧（変更）'!$A$13:$G$35,6,FALSE)=0,"",VLOOKUP(I26,'別記第４号様式_関係書類_就業規則等一覧（変更）'!$A$13:$G$35,6,FALSE)),""),"")</f>
        <v/>
      </c>
      <c r="O26" s="40"/>
      <c r="P26" s="73" t="str">
        <f t="shared" si="1"/>
        <v/>
      </c>
      <c r="Q26" s="153" t="str">
        <f>IF(ISNUMBER(P26),IFERROR(IF(VLOOKUP(I26,'別記第４号様式_関係書類_就業規則等一覧（変更）'!$A$13:$G$35,7,FALSE)=0,"",2*VLOOKUP(I26,'別記第４号様式_関係書類_就業規則等一覧（変更）'!$A$13:$G$35,7,FALSE)),""),"")</f>
        <v/>
      </c>
      <c r="R26" s="154" t="str" cm="1">
        <f t="array" ref="R26">IF(L26&lt;&gt;"",
   IF(COUNT(M26:N26),L26*MIN(IF(M26:N26&lt;&gt;"",M26:N26)),""),
   IF(O26&lt;&gt;"",
      IF(COUNT(P26:Q26),O26*MIN(IF(P26:Q26&lt;&gt;"",P26:Q26)),""),
      ""
   )
)</f>
        <v/>
      </c>
      <c r="T26" s="133" t="s">
        <v>215</v>
      </c>
      <c r="X26" s="150" t="str">
        <f t="shared" si="2"/>
        <v/>
      </c>
    </row>
    <row r="27" spans="1:24" ht="19" customHeight="1">
      <c r="A27" s="151">
        <v>16</v>
      </c>
      <c r="B27" s="36"/>
      <c r="C27" s="36"/>
      <c r="D27" s="36"/>
      <c r="E27" s="36"/>
      <c r="F27" s="37"/>
      <c r="G27" s="37"/>
      <c r="H27" s="94"/>
      <c r="I27" s="38"/>
      <c r="J27" s="72"/>
      <c r="K27" s="39"/>
      <c r="L27" s="40"/>
      <c r="M27" s="73" t="str">
        <f t="shared" si="0"/>
        <v/>
      </c>
      <c r="N27" s="153" t="str">
        <f>IF(ISNUMBER(M27),IFERROR(IF(VLOOKUP(I27,'別記第４号様式_関係書類_就業規則等一覧（変更）'!$A$13:$G$35,6,FALSE)=0,"",VLOOKUP(I27,'別記第４号様式_関係書類_就業規則等一覧（変更）'!$A$13:$G$35,6,FALSE)),""),"")</f>
        <v/>
      </c>
      <c r="O27" s="40"/>
      <c r="P27" s="73" t="str">
        <f t="shared" si="1"/>
        <v/>
      </c>
      <c r="Q27" s="153" t="str">
        <f>IF(ISNUMBER(P27),IFERROR(IF(VLOOKUP(I27,'別記第４号様式_関係書類_就業規則等一覧（変更）'!$A$13:$G$35,7,FALSE)=0,"",2*VLOOKUP(I27,'別記第４号様式_関係書類_就業規則等一覧（変更）'!$A$13:$G$35,7,FALSE)),""),"")</f>
        <v/>
      </c>
      <c r="R27" s="154" t="str" cm="1">
        <f t="array" ref="R27">IF(L27&lt;&gt;"",
   IF(COUNT(M27:N27),L27*MIN(IF(M27:N27&lt;&gt;"",M27:N27)),""),
   IF(O27&lt;&gt;"",
      IF(COUNT(P27:Q27),O27*MIN(IF(P27:Q27&lt;&gt;"",P27:Q27)),""),
      ""
   )
)</f>
        <v/>
      </c>
      <c r="T27" s="133" t="s">
        <v>216</v>
      </c>
      <c r="X27" s="150" t="str">
        <f t="shared" si="2"/>
        <v/>
      </c>
    </row>
    <row r="28" spans="1:24" ht="19" customHeight="1">
      <c r="A28" s="151">
        <v>17</v>
      </c>
      <c r="B28" s="36"/>
      <c r="C28" s="36"/>
      <c r="D28" s="36"/>
      <c r="E28" s="36"/>
      <c r="F28" s="37"/>
      <c r="G28" s="37"/>
      <c r="H28" s="94"/>
      <c r="I28" s="38"/>
      <c r="J28" s="72"/>
      <c r="K28" s="39"/>
      <c r="L28" s="40"/>
      <c r="M28" s="73" t="str">
        <f t="shared" si="0"/>
        <v/>
      </c>
      <c r="N28" s="153" t="str">
        <f>IF(ISNUMBER(M28),IFERROR(IF(VLOOKUP(I28,'別記第４号様式_関係書類_就業規則等一覧（変更）'!$A$13:$G$35,6,FALSE)=0,"",VLOOKUP(I28,'別記第４号様式_関係書類_就業規則等一覧（変更）'!$A$13:$G$35,6,FALSE)),""),"")</f>
        <v/>
      </c>
      <c r="O28" s="40"/>
      <c r="P28" s="73" t="str">
        <f t="shared" si="1"/>
        <v/>
      </c>
      <c r="Q28" s="153" t="str">
        <f>IF(ISNUMBER(P28),IFERROR(IF(VLOOKUP(I28,'別記第４号様式_関係書類_就業規則等一覧（変更）'!$A$13:$G$35,7,FALSE)=0,"",2*VLOOKUP(I28,'別記第４号様式_関係書類_就業規則等一覧（変更）'!$A$13:$G$35,7,FALSE)),""),"")</f>
        <v/>
      </c>
      <c r="R28" s="154" t="str" cm="1">
        <f t="array" ref="R28">IF(L28&lt;&gt;"",
   IF(COUNT(M28:N28),L28*MIN(IF(M28:N28&lt;&gt;"",M28:N28)),""),
   IF(O28&lt;&gt;"",
      IF(COUNT(P28:Q28),O28*MIN(IF(P28:Q28&lt;&gt;"",P28:Q28)),""),
      ""
   )
)</f>
        <v/>
      </c>
      <c r="T28" s="133" t="s">
        <v>217</v>
      </c>
      <c r="X28" s="150" t="str">
        <f t="shared" si="2"/>
        <v/>
      </c>
    </row>
    <row r="29" spans="1:24" ht="19" customHeight="1">
      <c r="A29" s="151">
        <v>18</v>
      </c>
      <c r="B29" s="36"/>
      <c r="C29" s="36"/>
      <c r="D29" s="36"/>
      <c r="E29" s="36"/>
      <c r="F29" s="37"/>
      <c r="G29" s="37"/>
      <c r="H29" s="94"/>
      <c r="I29" s="38"/>
      <c r="J29" s="72"/>
      <c r="K29" s="39"/>
      <c r="L29" s="40"/>
      <c r="M29" s="73" t="str">
        <f t="shared" si="0"/>
        <v/>
      </c>
      <c r="N29" s="153" t="str">
        <f>IF(ISNUMBER(M29),IFERROR(IF(VLOOKUP(I29,'別記第４号様式_関係書類_就業規則等一覧（変更）'!$A$13:$G$35,6,FALSE)=0,"",VLOOKUP(I29,'別記第４号様式_関係書類_就業規則等一覧（変更）'!$A$13:$G$35,6,FALSE)),""),"")</f>
        <v/>
      </c>
      <c r="O29" s="40"/>
      <c r="P29" s="73" t="str">
        <f t="shared" si="1"/>
        <v/>
      </c>
      <c r="Q29" s="153" t="str">
        <f>IF(ISNUMBER(P29),IFERROR(IF(VLOOKUP(I29,'別記第４号様式_関係書類_就業規則等一覧（変更）'!$A$13:$G$35,7,FALSE)=0,"",2*VLOOKUP(I29,'別記第４号様式_関係書類_就業規則等一覧（変更）'!$A$13:$G$35,7,FALSE)),""),"")</f>
        <v/>
      </c>
      <c r="R29" s="154" t="str" cm="1">
        <f t="array" ref="R29">IF(L29&lt;&gt;"",
   IF(COUNT(M29:N29),L29*MIN(IF(M29:N29&lt;&gt;"",M29:N29)),""),
   IF(O29&lt;&gt;"",
      IF(COUNT(P29:Q29),O29*MIN(IF(P29:Q29&lt;&gt;"",P29:Q29)),""),
      ""
   )
)</f>
        <v/>
      </c>
      <c r="T29" s="133" t="s">
        <v>218</v>
      </c>
      <c r="X29" s="150" t="str">
        <f t="shared" si="2"/>
        <v/>
      </c>
    </row>
    <row r="30" spans="1:24" ht="19" customHeight="1">
      <c r="A30" s="151">
        <v>19</v>
      </c>
      <c r="B30" s="36"/>
      <c r="C30" s="36"/>
      <c r="D30" s="36"/>
      <c r="E30" s="36"/>
      <c r="F30" s="37"/>
      <c r="G30" s="37"/>
      <c r="H30" s="94"/>
      <c r="I30" s="38"/>
      <c r="J30" s="72"/>
      <c r="K30" s="39"/>
      <c r="L30" s="40"/>
      <c r="M30" s="73" t="str">
        <f t="shared" si="0"/>
        <v/>
      </c>
      <c r="N30" s="153" t="str">
        <f>IF(ISNUMBER(M30),IFERROR(IF(VLOOKUP(I30,'別記第４号様式_関係書類_就業規則等一覧（変更）'!$A$13:$G$35,6,FALSE)=0,"",VLOOKUP(I30,'別記第４号様式_関係書類_就業規則等一覧（変更）'!$A$13:$G$35,6,FALSE)),""),"")</f>
        <v/>
      </c>
      <c r="O30" s="40"/>
      <c r="P30" s="73" t="str">
        <f t="shared" si="1"/>
        <v/>
      </c>
      <c r="Q30" s="153" t="str">
        <f>IF(ISNUMBER(P30),IFERROR(IF(VLOOKUP(I30,'別記第４号様式_関係書類_就業規則等一覧（変更）'!$A$13:$G$35,7,FALSE)=0,"",2*VLOOKUP(I30,'別記第４号様式_関係書類_就業規則等一覧（変更）'!$A$13:$G$35,7,FALSE)),""),"")</f>
        <v/>
      </c>
      <c r="R30" s="154" t="str" cm="1">
        <f t="array" ref="R30">IF(L30&lt;&gt;"",
   IF(COUNT(M30:N30),L30*MIN(IF(M30:N30&lt;&gt;"",M30:N30)),""),
   IF(O30&lt;&gt;"",
      IF(COUNT(P30:Q30),O30*MIN(IF(P30:Q30&lt;&gt;"",P30:Q30)),""),
      ""
   )
)</f>
        <v/>
      </c>
      <c r="T30" s="133" t="s">
        <v>219</v>
      </c>
      <c r="X30" s="150" t="str">
        <f t="shared" si="2"/>
        <v/>
      </c>
    </row>
    <row r="31" spans="1:24" ht="19" customHeight="1">
      <c r="A31" s="151">
        <v>20</v>
      </c>
      <c r="B31" s="36"/>
      <c r="C31" s="36"/>
      <c r="D31" s="36"/>
      <c r="E31" s="36"/>
      <c r="F31" s="37"/>
      <c r="G31" s="37"/>
      <c r="H31" s="94"/>
      <c r="I31" s="38"/>
      <c r="J31" s="72"/>
      <c r="K31" s="39"/>
      <c r="L31" s="40"/>
      <c r="M31" s="73" t="str">
        <f t="shared" si="0"/>
        <v/>
      </c>
      <c r="N31" s="153" t="str">
        <f>IF(ISNUMBER(M31),IFERROR(IF(VLOOKUP(I31,'別記第４号様式_関係書類_就業規則等一覧（変更）'!$A$13:$G$35,6,FALSE)=0,"",VLOOKUP(I31,'別記第４号様式_関係書類_就業規則等一覧（変更）'!$A$13:$G$35,6,FALSE)),""),"")</f>
        <v/>
      </c>
      <c r="O31" s="40"/>
      <c r="P31" s="73" t="str">
        <f t="shared" si="1"/>
        <v/>
      </c>
      <c r="Q31" s="153" t="str">
        <f>IF(ISNUMBER(P31),IFERROR(IF(VLOOKUP(I31,'別記第４号様式_関係書類_就業規則等一覧（変更）'!$A$13:$G$35,7,FALSE)=0,"",2*VLOOKUP(I31,'別記第４号様式_関係書類_就業規則等一覧（変更）'!$A$13:$G$35,7,FALSE)),""),"")</f>
        <v/>
      </c>
      <c r="R31" s="154" t="str" cm="1">
        <f t="array" ref="R31">IF(L31&lt;&gt;"",
   IF(COUNT(M31:N31),L31*MIN(IF(M31:N31&lt;&gt;"",M31:N31)),""),
   IF(O31&lt;&gt;"",
      IF(COUNT(P31:Q31),O31*MIN(IF(P31:Q31&lt;&gt;"",P31:Q31)),""),
      ""
   )
)</f>
        <v/>
      </c>
      <c r="T31" s="133" t="s">
        <v>220</v>
      </c>
      <c r="X31" s="150" t="str">
        <f t="shared" si="2"/>
        <v/>
      </c>
    </row>
    <row r="32" spans="1:24" ht="19" customHeight="1">
      <c r="A32" s="151">
        <v>21</v>
      </c>
      <c r="B32" s="36"/>
      <c r="C32" s="36"/>
      <c r="D32" s="36"/>
      <c r="E32" s="36"/>
      <c r="F32" s="37"/>
      <c r="G32" s="37"/>
      <c r="H32" s="94"/>
      <c r="I32" s="38"/>
      <c r="J32" s="72"/>
      <c r="K32" s="39"/>
      <c r="L32" s="40"/>
      <c r="M32" s="73" t="str">
        <f t="shared" si="0"/>
        <v/>
      </c>
      <c r="N32" s="153" t="str">
        <f>IF(ISNUMBER(M32),IFERROR(IF(VLOOKUP(I32,'別記第４号様式_関係書類_就業規則等一覧（変更）'!$A$13:$G$35,6,FALSE)=0,"",VLOOKUP(I32,'別記第４号様式_関係書類_就業規則等一覧（変更）'!$A$13:$G$35,6,FALSE)),""),"")</f>
        <v/>
      </c>
      <c r="O32" s="40"/>
      <c r="P32" s="73" t="str">
        <f t="shared" si="1"/>
        <v/>
      </c>
      <c r="Q32" s="153" t="str">
        <f>IF(ISNUMBER(P32),IFERROR(IF(VLOOKUP(I32,'別記第４号様式_関係書類_就業規則等一覧（変更）'!$A$13:$G$35,7,FALSE)=0,"",2*VLOOKUP(I32,'別記第４号様式_関係書類_就業規則等一覧（変更）'!$A$13:$G$35,7,FALSE)),""),"")</f>
        <v/>
      </c>
      <c r="R32" s="154" t="str" cm="1">
        <f t="array" ref="R32">IF(L32&lt;&gt;"",
   IF(COUNT(M32:N32),L32*MIN(IF(M32:N32&lt;&gt;"",M32:N32)),""),
   IF(O32&lt;&gt;"",
      IF(COUNT(P32:Q32),O32*MIN(IF(P32:Q32&lt;&gt;"",P32:Q32)),""),
      ""
   )
)</f>
        <v/>
      </c>
      <c r="T32" s="133" t="s">
        <v>221</v>
      </c>
      <c r="X32" s="150" t="str">
        <f t="shared" si="2"/>
        <v/>
      </c>
    </row>
    <row r="33" spans="1:24" ht="19" customHeight="1">
      <c r="A33" s="151">
        <v>22</v>
      </c>
      <c r="B33" s="36"/>
      <c r="C33" s="36"/>
      <c r="D33" s="36"/>
      <c r="E33" s="36"/>
      <c r="F33" s="37"/>
      <c r="G33" s="37"/>
      <c r="H33" s="94"/>
      <c r="I33" s="38"/>
      <c r="J33" s="72"/>
      <c r="K33" s="39"/>
      <c r="L33" s="40"/>
      <c r="M33" s="73" t="str">
        <f t="shared" si="0"/>
        <v/>
      </c>
      <c r="N33" s="153" t="str">
        <f>IF(ISNUMBER(M33),IFERROR(IF(VLOOKUP(I33,'別記第４号様式_関係書類_就業規則等一覧（変更）'!$A$13:$G$35,6,FALSE)=0,"",VLOOKUP(I33,'別記第４号様式_関係書類_就業規則等一覧（変更）'!$A$13:$G$35,6,FALSE)),""),"")</f>
        <v/>
      </c>
      <c r="O33" s="40"/>
      <c r="P33" s="73" t="str">
        <f t="shared" si="1"/>
        <v/>
      </c>
      <c r="Q33" s="153" t="str">
        <f>IF(ISNUMBER(P33),IFERROR(IF(VLOOKUP(I33,'別記第４号様式_関係書類_就業規則等一覧（変更）'!$A$13:$G$35,7,FALSE)=0,"",2*VLOOKUP(I33,'別記第４号様式_関係書類_就業規則等一覧（変更）'!$A$13:$G$35,7,FALSE)),""),"")</f>
        <v/>
      </c>
      <c r="R33" s="154" t="str" cm="1">
        <f t="array" ref="R33">IF(L33&lt;&gt;"",
   IF(COUNT(M33:N33),L33*MIN(IF(M33:N33&lt;&gt;"",M33:N33)),""),
   IF(O33&lt;&gt;"",
      IF(COUNT(P33:Q33),O33*MIN(IF(P33:Q33&lt;&gt;"",P33:Q33)),""),
      ""
   )
)</f>
        <v/>
      </c>
      <c r="T33" s="133" t="s">
        <v>222</v>
      </c>
      <c r="X33" s="150" t="str">
        <f t="shared" si="2"/>
        <v/>
      </c>
    </row>
    <row r="34" spans="1:24" ht="19" customHeight="1">
      <c r="A34" s="151">
        <v>23</v>
      </c>
      <c r="B34" s="36"/>
      <c r="C34" s="36"/>
      <c r="D34" s="36"/>
      <c r="E34" s="36"/>
      <c r="F34" s="37"/>
      <c r="G34" s="37"/>
      <c r="H34" s="94"/>
      <c r="I34" s="38"/>
      <c r="J34" s="72"/>
      <c r="K34" s="39"/>
      <c r="L34" s="40"/>
      <c r="M34" s="73" t="str">
        <f t="shared" si="0"/>
        <v/>
      </c>
      <c r="N34" s="153" t="str">
        <f>IF(ISNUMBER(M34),IFERROR(IF(VLOOKUP(I34,'別記第４号様式_関係書類_就業規則等一覧（変更）'!$A$13:$G$35,6,FALSE)=0,"",VLOOKUP(I34,'別記第４号様式_関係書類_就業規則等一覧（変更）'!$A$13:$G$35,6,FALSE)),""),"")</f>
        <v/>
      </c>
      <c r="O34" s="40"/>
      <c r="P34" s="73" t="str">
        <f t="shared" si="1"/>
        <v/>
      </c>
      <c r="Q34" s="153" t="str">
        <f>IF(ISNUMBER(P34),IFERROR(IF(VLOOKUP(I34,'別記第４号様式_関係書類_就業規則等一覧（変更）'!$A$13:$G$35,7,FALSE)=0,"",2*VLOOKUP(I34,'別記第４号様式_関係書類_就業規則等一覧（変更）'!$A$13:$G$35,7,FALSE)),""),"")</f>
        <v/>
      </c>
      <c r="R34" s="154" t="str" cm="1">
        <f t="array" ref="R34">IF(L34&lt;&gt;"",
   IF(COUNT(M34:N34),L34*MIN(IF(M34:N34&lt;&gt;"",M34:N34)),""),
   IF(O34&lt;&gt;"",
      IF(COUNT(P34:Q34),O34*MIN(IF(P34:Q34&lt;&gt;"",P34:Q34)),""),
      ""
   )
)</f>
        <v/>
      </c>
      <c r="T34" s="133" t="s">
        <v>354</v>
      </c>
      <c r="X34" s="150" t="str">
        <f t="shared" si="2"/>
        <v/>
      </c>
    </row>
    <row r="35" spans="1:24" ht="19" customHeight="1">
      <c r="A35" s="151">
        <v>24</v>
      </c>
      <c r="B35" s="36"/>
      <c r="C35" s="36"/>
      <c r="D35" s="36"/>
      <c r="E35" s="36"/>
      <c r="F35" s="37"/>
      <c r="G35" s="37"/>
      <c r="H35" s="94"/>
      <c r="I35" s="38"/>
      <c r="J35" s="72"/>
      <c r="K35" s="39"/>
      <c r="L35" s="40"/>
      <c r="M35" s="73" t="str">
        <f t="shared" si="0"/>
        <v/>
      </c>
      <c r="N35" s="153" t="str">
        <f>IF(ISNUMBER(M35),IFERROR(IF(VLOOKUP(I35,'別記第４号様式_関係書類_就業規則等一覧（変更）'!$A$13:$G$35,6,FALSE)=0,"",VLOOKUP(I35,'別記第４号様式_関係書類_就業規則等一覧（変更）'!$A$13:$G$35,6,FALSE)),""),"")</f>
        <v/>
      </c>
      <c r="O35" s="40"/>
      <c r="P35" s="73" t="str">
        <f t="shared" si="1"/>
        <v/>
      </c>
      <c r="Q35" s="153" t="str">
        <f>IF(ISNUMBER(P35),IFERROR(IF(VLOOKUP(I35,'別記第４号様式_関係書類_就業規則等一覧（変更）'!$A$13:$G$35,7,FALSE)=0,"",2*VLOOKUP(I35,'別記第４号様式_関係書類_就業規則等一覧（変更）'!$A$13:$G$35,7,FALSE)),""),"")</f>
        <v/>
      </c>
      <c r="R35" s="154" t="str" cm="1">
        <f t="array" ref="R35">IF(L35&lt;&gt;"",
   IF(COUNT(M35:N35),L35*MIN(IF(M35:N35&lt;&gt;"",M35:N35)),""),
   IF(O35&lt;&gt;"",
      IF(COUNT(P35:Q35),O35*MIN(IF(P35:Q35&lt;&gt;"",P35:Q35)),""),
      ""
   )
)</f>
        <v/>
      </c>
      <c r="T35" s="133" t="s">
        <v>355</v>
      </c>
      <c r="X35" s="150" t="str">
        <f t="shared" si="2"/>
        <v/>
      </c>
    </row>
    <row r="36" spans="1:24" ht="19" customHeight="1">
      <c r="A36" s="151">
        <v>25</v>
      </c>
      <c r="B36" s="36"/>
      <c r="C36" s="36"/>
      <c r="D36" s="36"/>
      <c r="E36" s="36"/>
      <c r="F36" s="37"/>
      <c r="G36" s="37"/>
      <c r="H36" s="94"/>
      <c r="I36" s="38"/>
      <c r="J36" s="72"/>
      <c r="K36" s="39"/>
      <c r="L36" s="40"/>
      <c r="M36" s="73" t="str">
        <f t="shared" si="0"/>
        <v/>
      </c>
      <c r="N36" s="153" t="str">
        <f>IF(ISNUMBER(M36),IFERROR(IF(VLOOKUP(I36,'別記第４号様式_関係書類_就業規則等一覧（変更）'!$A$13:$G$35,6,FALSE)=0,"",VLOOKUP(I36,'別記第４号様式_関係書類_就業規則等一覧（変更）'!$A$13:$G$35,6,FALSE)),""),"")</f>
        <v/>
      </c>
      <c r="O36" s="40"/>
      <c r="P36" s="73" t="str">
        <f t="shared" si="1"/>
        <v/>
      </c>
      <c r="Q36" s="153" t="str">
        <f>IF(ISNUMBER(P36),IFERROR(IF(VLOOKUP(I36,'別記第４号様式_関係書類_就業規則等一覧（変更）'!$A$13:$G$35,7,FALSE)=0,"",2*VLOOKUP(I36,'別記第４号様式_関係書類_就業規則等一覧（変更）'!$A$13:$G$35,7,FALSE)),""),"")</f>
        <v/>
      </c>
      <c r="R36" s="154" t="str" cm="1">
        <f t="array" ref="R36">IF(L36&lt;&gt;"",
   IF(COUNT(M36:N36),L36*MIN(IF(M36:N36&lt;&gt;"",M36:N36)),""),
   IF(O36&lt;&gt;"",
      IF(COUNT(P36:Q36),O36*MIN(IF(P36:Q36&lt;&gt;"",P36:Q36)),""),
      ""
   )
)</f>
        <v/>
      </c>
      <c r="T36" s="133" t="s">
        <v>223</v>
      </c>
      <c r="X36" s="150" t="str">
        <f t="shared" si="2"/>
        <v/>
      </c>
    </row>
    <row r="37" spans="1:24" ht="19" customHeight="1">
      <c r="A37" s="151">
        <v>26</v>
      </c>
      <c r="B37" s="36"/>
      <c r="C37" s="36"/>
      <c r="D37" s="36"/>
      <c r="E37" s="36"/>
      <c r="F37" s="37"/>
      <c r="G37" s="37"/>
      <c r="H37" s="94"/>
      <c r="I37" s="38"/>
      <c r="J37" s="72"/>
      <c r="K37" s="39"/>
      <c r="L37" s="40"/>
      <c r="M37" s="73" t="str">
        <f t="shared" si="0"/>
        <v/>
      </c>
      <c r="N37" s="153" t="str">
        <f>IF(ISNUMBER(M37),IFERROR(IF(VLOOKUP(I37,'別記第４号様式_関係書類_就業規則等一覧（変更）'!$A$13:$G$35,6,FALSE)=0,"",VLOOKUP(I37,'別記第４号様式_関係書類_就業規則等一覧（変更）'!$A$13:$G$35,6,FALSE)),""),"")</f>
        <v/>
      </c>
      <c r="O37" s="40"/>
      <c r="P37" s="73" t="str">
        <f t="shared" si="1"/>
        <v/>
      </c>
      <c r="Q37" s="153" t="str">
        <f>IF(ISNUMBER(P37),IFERROR(IF(VLOOKUP(I37,'別記第４号様式_関係書類_就業規則等一覧（変更）'!$A$13:$G$35,7,FALSE)=0,"",2*VLOOKUP(I37,'別記第４号様式_関係書類_就業規則等一覧（変更）'!$A$13:$G$35,7,FALSE)),""),"")</f>
        <v/>
      </c>
      <c r="R37" s="154" t="str" cm="1">
        <f t="array" ref="R37">IF(L37&lt;&gt;"",
   IF(COUNT(M37:N37),L37*MIN(IF(M37:N37&lt;&gt;"",M37:N37)),""),
   IF(O37&lt;&gt;"",
      IF(COUNT(P37:Q37),O37*MIN(IF(P37:Q37&lt;&gt;"",P37:Q37)),""),
      ""
   )
)</f>
        <v/>
      </c>
      <c r="T37" s="133" t="s">
        <v>224</v>
      </c>
      <c r="V37" s="144"/>
      <c r="X37" s="150" t="str">
        <f t="shared" si="2"/>
        <v/>
      </c>
    </row>
    <row r="38" spans="1:24" ht="19" customHeight="1">
      <c r="A38" s="151">
        <v>27</v>
      </c>
      <c r="B38" s="36"/>
      <c r="C38" s="36"/>
      <c r="D38" s="36"/>
      <c r="E38" s="36"/>
      <c r="F38" s="37"/>
      <c r="G38" s="37"/>
      <c r="H38" s="94"/>
      <c r="I38" s="38"/>
      <c r="J38" s="72"/>
      <c r="K38" s="39"/>
      <c r="L38" s="40"/>
      <c r="M38" s="73" t="str">
        <f t="shared" si="0"/>
        <v/>
      </c>
      <c r="N38" s="153" t="str">
        <f>IF(ISNUMBER(M38),IFERROR(IF(VLOOKUP(I38,'別記第４号様式_関係書類_就業規則等一覧（変更）'!$A$13:$G$35,6,FALSE)=0,"",VLOOKUP(I38,'別記第４号様式_関係書類_就業規則等一覧（変更）'!$A$13:$G$35,6,FALSE)),""),"")</f>
        <v/>
      </c>
      <c r="O38" s="40"/>
      <c r="P38" s="73" t="str">
        <f t="shared" si="1"/>
        <v/>
      </c>
      <c r="Q38" s="153" t="str">
        <f>IF(ISNUMBER(P38),IFERROR(IF(VLOOKUP(I38,'別記第４号様式_関係書類_就業規則等一覧（変更）'!$A$13:$G$35,7,FALSE)=0,"",2*VLOOKUP(I38,'別記第４号様式_関係書類_就業規則等一覧（変更）'!$A$13:$G$35,7,FALSE)),""),"")</f>
        <v/>
      </c>
      <c r="R38" s="154" t="str" cm="1">
        <f t="array" ref="R38">IF(L38&lt;&gt;"",
   IF(COUNT(M38:N38),L38*MIN(IF(M38:N38&lt;&gt;"",M38:N38)),""),
   IF(O38&lt;&gt;"",
      IF(COUNT(P38:Q38),O38*MIN(IF(P38:Q38&lt;&gt;"",P38:Q38)),""),
      ""
   )
)</f>
        <v/>
      </c>
      <c r="T38" s="133" t="s">
        <v>225</v>
      </c>
      <c r="X38" s="150" t="str">
        <f t="shared" si="2"/>
        <v/>
      </c>
    </row>
    <row r="39" spans="1:24" ht="19" customHeight="1">
      <c r="A39" s="151">
        <v>28</v>
      </c>
      <c r="B39" s="36"/>
      <c r="C39" s="36"/>
      <c r="D39" s="36"/>
      <c r="E39" s="36"/>
      <c r="F39" s="37"/>
      <c r="G39" s="37"/>
      <c r="H39" s="94"/>
      <c r="I39" s="38"/>
      <c r="J39" s="72"/>
      <c r="K39" s="39"/>
      <c r="L39" s="40"/>
      <c r="M39" s="73" t="str">
        <f t="shared" si="0"/>
        <v/>
      </c>
      <c r="N39" s="153" t="str">
        <f>IF(ISNUMBER(M39),IFERROR(IF(VLOOKUP(I39,'別記第４号様式_関係書類_就業規則等一覧（変更）'!$A$13:$G$35,6,FALSE)=0,"",VLOOKUP(I39,'別記第４号様式_関係書類_就業規則等一覧（変更）'!$A$13:$G$35,6,FALSE)),""),"")</f>
        <v/>
      </c>
      <c r="O39" s="40"/>
      <c r="P39" s="73" t="str">
        <f t="shared" si="1"/>
        <v/>
      </c>
      <c r="Q39" s="153" t="str">
        <f>IF(ISNUMBER(P39),IFERROR(IF(VLOOKUP(I39,'別記第４号様式_関係書類_就業規則等一覧（変更）'!$A$13:$G$35,7,FALSE)=0,"",2*VLOOKUP(I39,'別記第４号様式_関係書類_就業規則等一覧（変更）'!$A$13:$G$35,7,FALSE)),""),"")</f>
        <v/>
      </c>
      <c r="R39" s="154" t="str" cm="1">
        <f t="array" ref="R39">IF(L39&lt;&gt;"",
   IF(COUNT(M39:N39),L39*MIN(IF(M39:N39&lt;&gt;"",M39:N39)),""),
   IF(O39&lt;&gt;"",
      IF(COUNT(P39:Q39),O39*MIN(IF(P39:Q39&lt;&gt;"",P39:Q39)),""),
      ""
   )
)</f>
        <v/>
      </c>
      <c r="T39" s="133" t="s">
        <v>226</v>
      </c>
      <c r="X39" s="150" t="str">
        <f t="shared" si="2"/>
        <v/>
      </c>
    </row>
    <row r="40" spans="1:24" ht="19" customHeight="1">
      <c r="A40" s="151">
        <v>29</v>
      </c>
      <c r="B40" s="36"/>
      <c r="C40" s="36"/>
      <c r="D40" s="36"/>
      <c r="E40" s="36"/>
      <c r="F40" s="37"/>
      <c r="G40" s="37"/>
      <c r="H40" s="94"/>
      <c r="I40" s="38"/>
      <c r="J40" s="72"/>
      <c r="K40" s="39"/>
      <c r="L40" s="40"/>
      <c r="M40" s="73" t="str">
        <f t="shared" si="0"/>
        <v/>
      </c>
      <c r="N40" s="153" t="str">
        <f>IF(ISNUMBER(M40),IFERROR(IF(VLOOKUP(I40,'別記第４号様式_関係書類_就業規則等一覧（変更）'!$A$13:$G$35,6,FALSE)=0,"",VLOOKUP(I40,'別記第４号様式_関係書類_就業規則等一覧（変更）'!$A$13:$G$35,6,FALSE)),""),"")</f>
        <v/>
      </c>
      <c r="O40" s="40"/>
      <c r="P40" s="73" t="str">
        <f t="shared" si="1"/>
        <v/>
      </c>
      <c r="Q40" s="153" t="str">
        <f>IF(ISNUMBER(P40),IFERROR(IF(VLOOKUP(I40,'別記第４号様式_関係書類_就業規則等一覧（変更）'!$A$13:$G$35,7,FALSE)=0,"",2*VLOOKUP(I40,'別記第４号様式_関係書類_就業規則等一覧（変更）'!$A$13:$G$35,7,FALSE)),""),"")</f>
        <v/>
      </c>
      <c r="R40" s="154" t="str" cm="1">
        <f t="array" ref="R40">IF(L40&lt;&gt;"",
   IF(COUNT(M40:N40),L40*MIN(IF(M40:N40&lt;&gt;"",M40:N40)),""),
   IF(O40&lt;&gt;"",
      IF(COUNT(P40:Q40),O40*MIN(IF(P40:Q40&lt;&gt;"",P40:Q40)),""),
      ""
   )
)</f>
        <v/>
      </c>
      <c r="T40" s="133" t="s">
        <v>232</v>
      </c>
      <c r="X40" s="150" t="str">
        <f t="shared" si="2"/>
        <v/>
      </c>
    </row>
    <row r="41" spans="1:24" ht="19" customHeight="1">
      <c r="A41" s="151">
        <v>30</v>
      </c>
      <c r="B41" s="36"/>
      <c r="C41" s="36"/>
      <c r="D41" s="36"/>
      <c r="E41" s="36"/>
      <c r="F41" s="37"/>
      <c r="G41" s="37"/>
      <c r="H41" s="94"/>
      <c r="I41" s="38"/>
      <c r="J41" s="72"/>
      <c r="K41" s="39"/>
      <c r="L41" s="40"/>
      <c r="M41" s="73" t="str">
        <f t="shared" si="0"/>
        <v/>
      </c>
      <c r="N41" s="153" t="str">
        <f>IF(ISNUMBER(M41),IFERROR(IF(VLOOKUP(I41,'別記第４号様式_関係書類_就業規則等一覧（変更）'!$A$13:$G$35,6,FALSE)=0,"",VLOOKUP(I41,'別記第４号様式_関係書類_就業規則等一覧（変更）'!$A$13:$G$35,6,FALSE)),""),"")</f>
        <v/>
      </c>
      <c r="O41" s="40"/>
      <c r="P41" s="73" t="str">
        <f t="shared" si="1"/>
        <v/>
      </c>
      <c r="Q41" s="153" t="str">
        <f>IF(ISNUMBER(P41),IFERROR(IF(VLOOKUP(I41,'別記第４号様式_関係書類_就業規則等一覧（変更）'!$A$13:$G$35,7,FALSE)=0,"",2*VLOOKUP(I41,'別記第４号様式_関係書類_就業規則等一覧（変更）'!$A$13:$G$35,7,FALSE)),""),"")</f>
        <v/>
      </c>
      <c r="R41" s="154" t="str" cm="1">
        <f t="array" ref="R41">IF(L41&lt;&gt;"",
   IF(COUNT(M41:N41),L41*MIN(IF(M41:N41&lt;&gt;"",M41:N41)),""),
   IF(O41&lt;&gt;"",
      IF(COUNT(P41:Q41),O41*MIN(IF(P41:Q41&lt;&gt;"",P41:Q41)),""),
      ""
   )
)</f>
        <v/>
      </c>
      <c r="T41" s="133" t="s">
        <v>244</v>
      </c>
      <c r="X41" s="150" t="str">
        <f t="shared" si="2"/>
        <v/>
      </c>
    </row>
    <row r="42" spans="1:24" ht="19" customHeight="1">
      <c r="A42" s="151">
        <v>31</v>
      </c>
      <c r="B42" s="36"/>
      <c r="C42" s="36"/>
      <c r="D42" s="36"/>
      <c r="E42" s="36"/>
      <c r="F42" s="37"/>
      <c r="G42" s="37"/>
      <c r="H42" s="94"/>
      <c r="I42" s="38"/>
      <c r="J42" s="72"/>
      <c r="K42" s="39"/>
      <c r="L42" s="40"/>
      <c r="M42" s="73" t="str">
        <f t="shared" si="0"/>
        <v/>
      </c>
      <c r="N42" s="153" t="str">
        <f>IF(ISNUMBER(M42),IFERROR(IF(VLOOKUP(I42,'別記第４号様式_関係書類_就業規則等一覧（変更）'!$A$13:$G$35,6,FALSE)=0,"",VLOOKUP(I42,'別記第４号様式_関係書類_就業規則等一覧（変更）'!$A$13:$G$35,6,FALSE)),""),"")</f>
        <v/>
      </c>
      <c r="O42" s="40"/>
      <c r="P42" s="73" t="str">
        <f t="shared" si="1"/>
        <v/>
      </c>
      <c r="Q42" s="153" t="str">
        <f>IF(ISNUMBER(P42),IFERROR(IF(VLOOKUP(I42,'別記第４号様式_関係書類_就業規則等一覧（変更）'!$A$13:$G$35,7,FALSE)=0,"",2*VLOOKUP(I42,'別記第４号様式_関係書類_就業規則等一覧（変更）'!$A$13:$G$35,7,FALSE)),""),"")</f>
        <v/>
      </c>
      <c r="R42" s="154" t="str" cm="1">
        <f t="array" ref="R42">IF(L42&lt;&gt;"",
   IF(COUNT(M42:N42),L42*MIN(IF(M42:N42&lt;&gt;"",M42:N42)),""),
   IF(O42&lt;&gt;"",
      IF(COUNT(P42:Q42),O42*MIN(IF(P42:Q42&lt;&gt;"",P42:Q42)),""),
      ""
   )
)</f>
        <v/>
      </c>
      <c r="T42" s="133" t="s">
        <v>243</v>
      </c>
      <c r="X42" s="150" t="str">
        <f t="shared" si="2"/>
        <v/>
      </c>
    </row>
    <row r="43" spans="1:24" ht="19" customHeight="1">
      <c r="A43" s="151">
        <v>32</v>
      </c>
      <c r="B43" s="36"/>
      <c r="C43" s="36"/>
      <c r="D43" s="36"/>
      <c r="E43" s="36"/>
      <c r="F43" s="37"/>
      <c r="G43" s="37"/>
      <c r="H43" s="94"/>
      <c r="I43" s="38"/>
      <c r="J43" s="72"/>
      <c r="K43" s="39"/>
      <c r="L43" s="40"/>
      <c r="M43" s="73" t="str">
        <f t="shared" si="0"/>
        <v/>
      </c>
      <c r="N43" s="153" t="str">
        <f>IF(ISNUMBER(M43),IFERROR(IF(VLOOKUP(I43,'別記第４号様式_関係書類_就業規則等一覧（変更）'!$A$13:$G$35,6,FALSE)=0,"",VLOOKUP(I43,'別記第４号様式_関係書類_就業規則等一覧（変更）'!$A$13:$G$35,6,FALSE)),""),"")</f>
        <v/>
      </c>
      <c r="O43" s="40"/>
      <c r="P43" s="73" t="str">
        <f t="shared" si="1"/>
        <v/>
      </c>
      <c r="Q43" s="153" t="str">
        <f>IF(ISNUMBER(P43),IFERROR(IF(VLOOKUP(I43,'別記第４号様式_関係書類_就業規則等一覧（変更）'!$A$13:$G$35,7,FALSE)=0,"",2*VLOOKUP(I43,'別記第４号様式_関係書類_就業規則等一覧（変更）'!$A$13:$G$35,7,FALSE)),""),"")</f>
        <v/>
      </c>
      <c r="R43" s="154" t="str" cm="1">
        <f t="array" ref="R43">IF(L43&lt;&gt;"",
   IF(COUNT(M43:N43),L43*MIN(IF(M43:N43&lt;&gt;"",M43:N43)),""),
   IF(O43&lt;&gt;"",
      IF(COUNT(P43:Q43),O43*MIN(IF(P43:Q43&lt;&gt;"",P43:Q43)),""),
      ""
   )
)</f>
        <v/>
      </c>
      <c r="X43" s="150" t="str">
        <f t="shared" si="2"/>
        <v/>
      </c>
    </row>
    <row r="44" spans="1:24" ht="19" customHeight="1">
      <c r="A44" s="151">
        <v>33</v>
      </c>
      <c r="B44" s="36"/>
      <c r="C44" s="36"/>
      <c r="D44" s="36"/>
      <c r="E44" s="36"/>
      <c r="F44" s="37"/>
      <c r="G44" s="37"/>
      <c r="H44" s="94"/>
      <c r="I44" s="38"/>
      <c r="J44" s="72"/>
      <c r="K44" s="39"/>
      <c r="L44" s="40"/>
      <c r="M44" s="73" t="str">
        <f t="shared" si="0"/>
        <v/>
      </c>
      <c r="N44" s="153" t="str">
        <f>IF(ISNUMBER(M44),IFERROR(IF(VLOOKUP(I44,'別記第４号様式_関係書類_就業規則等一覧（変更）'!$A$13:$G$35,6,FALSE)=0,"",VLOOKUP(I44,'別記第４号様式_関係書類_就業規則等一覧（変更）'!$A$13:$G$35,6,FALSE)),""),"")</f>
        <v/>
      </c>
      <c r="O44" s="40"/>
      <c r="P44" s="73" t="str">
        <f t="shared" si="1"/>
        <v/>
      </c>
      <c r="Q44" s="153" t="str">
        <f>IF(ISNUMBER(P44),IFERROR(IF(VLOOKUP(I44,'別記第４号様式_関係書類_就業規則等一覧（変更）'!$A$13:$G$35,7,FALSE)=0,"",2*VLOOKUP(I44,'別記第４号様式_関係書類_就業規則等一覧（変更）'!$A$13:$G$35,7,FALSE)),""),"")</f>
        <v/>
      </c>
      <c r="R44" s="154" t="str" cm="1">
        <f t="array" ref="R44">IF(L44&lt;&gt;"",
   IF(COUNT(M44:N44),L44*MIN(IF(M44:N44&lt;&gt;"",M44:N44)),""),
   IF(O44&lt;&gt;"",
      IF(COUNT(P44:Q44),O44*MIN(IF(P44:Q44&lt;&gt;"",P44:Q44)),""),
      ""
   )
)</f>
        <v/>
      </c>
      <c r="X44" s="150" t="str">
        <f t="shared" si="2"/>
        <v/>
      </c>
    </row>
    <row r="45" spans="1:24" ht="19" customHeight="1">
      <c r="A45" s="151">
        <v>34</v>
      </c>
      <c r="B45" s="36"/>
      <c r="C45" s="36"/>
      <c r="D45" s="36"/>
      <c r="E45" s="36"/>
      <c r="F45" s="37"/>
      <c r="G45" s="37"/>
      <c r="H45" s="94"/>
      <c r="I45" s="38"/>
      <c r="J45" s="72"/>
      <c r="K45" s="39"/>
      <c r="L45" s="40"/>
      <c r="M45" s="73" t="str">
        <f t="shared" si="0"/>
        <v/>
      </c>
      <c r="N45" s="153" t="str">
        <f>IF(ISNUMBER(M45),IFERROR(IF(VLOOKUP(I45,'別記第４号様式_関係書類_就業規則等一覧（変更）'!$A$13:$G$35,6,FALSE)=0,"",VLOOKUP(I45,'別記第４号様式_関係書類_就業規則等一覧（変更）'!$A$13:$G$35,6,FALSE)),""),"")</f>
        <v/>
      </c>
      <c r="O45" s="40"/>
      <c r="P45" s="73" t="str">
        <f t="shared" si="1"/>
        <v/>
      </c>
      <c r="Q45" s="153" t="str">
        <f>IF(ISNUMBER(P45),IFERROR(IF(VLOOKUP(I45,'別記第４号様式_関係書類_就業規則等一覧（変更）'!$A$13:$G$35,7,FALSE)=0,"",2*VLOOKUP(I45,'別記第４号様式_関係書類_就業規則等一覧（変更）'!$A$13:$G$35,7,FALSE)),""),"")</f>
        <v/>
      </c>
      <c r="R45" s="154" t="str" cm="1">
        <f t="array" ref="R45">IF(L45&lt;&gt;"",
   IF(COUNT(M45:N45),L45*MIN(IF(M45:N45&lt;&gt;"",M45:N45)),""),
   IF(O45&lt;&gt;"",
      IF(COUNT(P45:Q45),O45*MIN(IF(P45:Q45&lt;&gt;"",P45:Q45)),""),
      ""
   )
)</f>
        <v/>
      </c>
      <c r="X45" s="150" t="str">
        <f t="shared" si="2"/>
        <v/>
      </c>
    </row>
    <row r="46" spans="1:24" ht="19" customHeight="1">
      <c r="A46" s="151">
        <v>35</v>
      </c>
      <c r="B46" s="36"/>
      <c r="C46" s="36"/>
      <c r="D46" s="36"/>
      <c r="E46" s="36"/>
      <c r="F46" s="37"/>
      <c r="G46" s="37"/>
      <c r="H46" s="94"/>
      <c r="I46" s="38"/>
      <c r="J46" s="72"/>
      <c r="K46" s="39"/>
      <c r="L46" s="40"/>
      <c r="M46" s="73" t="str">
        <f t="shared" si="0"/>
        <v/>
      </c>
      <c r="N46" s="153" t="str">
        <f>IF(ISNUMBER(M46),IFERROR(IF(VLOOKUP(I46,'別記第４号様式_関係書類_就業規則等一覧（変更）'!$A$13:$G$35,6,FALSE)=0,"",VLOOKUP(I46,'別記第４号様式_関係書類_就業規則等一覧（変更）'!$A$13:$G$35,6,FALSE)),""),"")</f>
        <v/>
      </c>
      <c r="O46" s="40"/>
      <c r="P46" s="73" t="str">
        <f t="shared" si="1"/>
        <v/>
      </c>
      <c r="Q46" s="153" t="str">
        <f>IF(ISNUMBER(P46),IFERROR(IF(VLOOKUP(I46,'別記第４号様式_関係書類_就業規則等一覧（変更）'!$A$13:$G$35,7,FALSE)=0,"",2*VLOOKUP(I46,'別記第４号様式_関係書類_就業規則等一覧（変更）'!$A$13:$G$35,7,FALSE)),""),"")</f>
        <v/>
      </c>
      <c r="R46" s="154" t="str" cm="1">
        <f t="array" ref="R46">IF(L46&lt;&gt;"",
   IF(COUNT(M46:N46),L46*MIN(IF(M46:N46&lt;&gt;"",M46:N46)),""),
   IF(O46&lt;&gt;"",
      IF(COUNT(P46:Q46),O46*MIN(IF(P46:Q46&lt;&gt;"",P46:Q46)),""),
      ""
   )
)</f>
        <v/>
      </c>
      <c r="X46" s="150" t="str">
        <f t="shared" si="2"/>
        <v/>
      </c>
    </row>
    <row r="47" spans="1:24" ht="19" customHeight="1">
      <c r="A47" s="151">
        <v>36</v>
      </c>
      <c r="B47" s="36"/>
      <c r="C47" s="36"/>
      <c r="D47" s="36"/>
      <c r="E47" s="36"/>
      <c r="F47" s="37"/>
      <c r="G47" s="37"/>
      <c r="H47" s="94"/>
      <c r="I47" s="38"/>
      <c r="J47" s="72"/>
      <c r="K47" s="39"/>
      <c r="L47" s="40"/>
      <c r="M47" s="73" t="str">
        <f t="shared" si="0"/>
        <v/>
      </c>
      <c r="N47" s="153" t="str">
        <f>IF(ISNUMBER(M47),IFERROR(IF(VLOOKUP(I47,'別記第４号様式_関係書類_就業規則等一覧（変更）'!$A$13:$G$35,6,FALSE)=0,"",VLOOKUP(I47,'別記第４号様式_関係書類_就業規則等一覧（変更）'!$A$13:$G$35,6,FALSE)),""),"")</f>
        <v/>
      </c>
      <c r="O47" s="40"/>
      <c r="P47" s="73" t="str">
        <f t="shared" si="1"/>
        <v/>
      </c>
      <c r="Q47" s="153" t="str">
        <f>IF(ISNUMBER(P47),IFERROR(IF(VLOOKUP(I47,'別記第４号様式_関係書類_就業規則等一覧（変更）'!$A$13:$G$35,7,FALSE)=0,"",2*VLOOKUP(I47,'別記第４号様式_関係書類_就業規則等一覧（変更）'!$A$13:$G$35,7,FALSE)),""),"")</f>
        <v/>
      </c>
      <c r="R47" s="154" t="str" cm="1">
        <f t="array" ref="R47">IF(L47&lt;&gt;"",
   IF(COUNT(M47:N47),L47*MIN(IF(M47:N47&lt;&gt;"",M47:N47)),""),
   IF(O47&lt;&gt;"",
      IF(COUNT(P47:Q47),O47*MIN(IF(P47:Q47&lt;&gt;"",P47:Q47)),""),
      ""
   )
)</f>
        <v/>
      </c>
      <c r="X47" s="150" t="str">
        <f t="shared" si="2"/>
        <v/>
      </c>
    </row>
    <row r="48" spans="1:24" ht="19" customHeight="1">
      <c r="A48" s="151">
        <v>37</v>
      </c>
      <c r="B48" s="36"/>
      <c r="C48" s="36"/>
      <c r="D48" s="36"/>
      <c r="E48" s="36"/>
      <c r="F48" s="37"/>
      <c r="G48" s="37"/>
      <c r="H48" s="94"/>
      <c r="I48" s="38"/>
      <c r="J48" s="72"/>
      <c r="K48" s="39"/>
      <c r="L48" s="40"/>
      <c r="M48" s="73" t="str">
        <f t="shared" si="0"/>
        <v/>
      </c>
      <c r="N48" s="153" t="str">
        <f>IF(ISNUMBER(M48),IFERROR(IF(VLOOKUP(I48,'別記第４号様式_関係書類_就業規則等一覧（変更）'!$A$13:$G$35,6,FALSE)=0,"",VLOOKUP(I48,'別記第４号様式_関係書類_就業規則等一覧（変更）'!$A$13:$G$35,6,FALSE)),""),"")</f>
        <v/>
      </c>
      <c r="O48" s="40"/>
      <c r="P48" s="73" t="str">
        <f t="shared" si="1"/>
        <v/>
      </c>
      <c r="Q48" s="153" t="str">
        <f>IF(ISNUMBER(P48),IFERROR(IF(VLOOKUP(I48,'別記第４号様式_関係書類_就業規則等一覧（変更）'!$A$13:$G$35,7,FALSE)=0,"",2*VLOOKUP(I48,'別記第４号様式_関係書類_就業規則等一覧（変更）'!$A$13:$G$35,7,FALSE)),""),"")</f>
        <v/>
      </c>
      <c r="R48" s="154" t="str" cm="1">
        <f t="array" ref="R48">IF(L48&lt;&gt;"",
   IF(COUNT(M48:N48),L48*MIN(IF(M48:N48&lt;&gt;"",M48:N48)),""),
   IF(O48&lt;&gt;"",
      IF(COUNT(P48:Q48),O48*MIN(IF(P48:Q48&lt;&gt;"",P48:Q48)),""),
      ""
   )
)</f>
        <v/>
      </c>
      <c r="X48" s="150" t="str">
        <f t="shared" si="2"/>
        <v/>
      </c>
    </row>
    <row r="49" spans="1:24" ht="19" customHeight="1">
      <c r="A49" s="151">
        <v>38</v>
      </c>
      <c r="B49" s="36"/>
      <c r="C49" s="36"/>
      <c r="D49" s="36"/>
      <c r="E49" s="36"/>
      <c r="F49" s="37"/>
      <c r="G49" s="37"/>
      <c r="H49" s="94"/>
      <c r="I49" s="38"/>
      <c r="J49" s="72"/>
      <c r="K49" s="39"/>
      <c r="L49" s="40"/>
      <c r="M49" s="73" t="str">
        <f t="shared" si="0"/>
        <v/>
      </c>
      <c r="N49" s="153" t="str">
        <f>IF(ISNUMBER(M49),IFERROR(IF(VLOOKUP(I49,'別記第４号様式_関係書類_就業規則等一覧（変更）'!$A$13:$G$35,6,FALSE)=0,"",VLOOKUP(I49,'別記第４号様式_関係書類_就業規則等一覧（変更）'!$A$13:$G$35,6,FALSE)),""),"")</f>
        <v/>
      </c>
      <c r="O49" s="40"/>
      <c r="P49" s="73" t="str">
        <f t="shared" si="1"/>
        <v/>
      </c>
      <c r="Q49" s="153" t="str">
        <f>IF(ISNUMBER(P49),IFERROR(IF(VLOOKUP(I49,'別記第４号様式_関係書類_就業規則等一覧（変更）'!$A$13:$G$35,7,FALSE)=0,"",2*VLOOKUP(I49,'別記第４号様式_関係書類_就業規則等一覧（変更）'!$A$13:$G$35,7,FALSE)),""),"")</f>
        <v/>
      </c>
      <c r="R49" s="154" t="str" cm="1">
        <f t="array" ref="R49">IF(L49&lt;&gt;"",
   IF(COUNT(M49:N49),L49*MIN(IF(M49:N49&lt;&gt;"",M49:N49)),""),
   IF(O49&lt;&gt;"",
      IF(COUNT(P49:Q49),O49*MIN(IF(P49:Q49&lt;&gt;"",P49:Q49)),""),
      ""
   )
)</f>
        <v/>
      </c>
      <c r="X49" s="150" t="str">
        <f t="shared" si="2"/>
        <v/>
      </c>
    </row>
    <row r="50" spans="1:24" ht="19" customHeight="1">
      <c r="A50" s="151">
        <v>39</v>
      </c>
      <c r="B50" s="36"/>
      <c r="C50" s="36"/>
      <c r="D50" s="36"/>
      <c r="E50" s="36"/>
      <c r="F50" s="37"/>
      <c r="G50" s="37"/>
      <c r="H50" s="94"/>
      <c r="I50" s="38"/>
      <c r="J50" s="72"/>
      <c r="K50" s="39"/>
      <c r="L50" s="40"/>
      <c r="M50" s="73" t="str">
        <f t="shared" si="0"/>
        <v/>
      </c>
      <c r="N50" s="153" t="str">
        <f>IF(ISNUMBER(M50),IFERROR(IF(VLOOKUP(I50,'別記第４号様式_関係書類_就業規則等一覧（変更）'!$A$13:$G$35,6,FALSE)=0,"",VLOOKUP(I50,'別記第４号様式_関係書類_就業規則等一覧（変更）'!$A$13:$G$35,6,FALSE)),""),"")</f>
        <v/>
      </c>
      <c r="O50" s="40"/>
      <c r="P50" s="73" t="str">
        <f t="shared" si="1"/>
        <v/>
      </c>
      <c r="Q50" s="153" t="str">
        <f>IF(ISNUMBER(P50),IFERROR(IF(VLOOKUP(I50,'別記第４号様式_関係書類_就業規則等一覧（変更）'!$A$13:$G$35,7,FALSE)=0,"",2*VLOOKUP(I50,'別記第４号様式_関係書類_就業規則等一覧（変更）'!$A$13:$G$35,7,FALSE)),""),"")</f>
        <v/>
      </c>
      <c r="R50" s="154" t="str" cm="1">
        <f t="array" ref="R50">IF(L50&lt;&gt;"",
   IF(COUNT(M50:N50),L50*MIN(IF(M50:N50&lt;&gt;"",M50:N50)),""),
   IF(O50&lt;&gt;"",
      IF(COUNT(P50:Q50),O50*MIN(IF(P50:Q50&lt;&gt;"",P50:Q50)),""),
      ""
   )
)</f>
        <v/>
      </c>
      <c r="V50" s="144"/>
      <c r="X50" s="150" t="str">
        <f t="shared" si="2"/>
        <v/>
      </c>
    </row>
    <row r="51" spans="1:24" ht="19" customHeight="1">
      <c r="A51" s="151">
        <v>40</v>
      </c>
      <c r="B51" s="36"/>
      <c r="C51" s="36"/>
      <c r="D51" s="36"/>
      <c r="E51" s="36"/>
      <c r="F51" s="37"/>
      <c r="G51" s="37"/>
      <c r="H51" s="94"/>
      <c r="I51" s="38"/>
      <c r="J51" s="72"/>
      <c r="K51" s="39"/>
      <c r="L51" s="40"/>
      <c r="M51" s="73" t="str">
        <f t="shared" si="0"/>
        <v/>
      </c>
      <c r="N51" s="153" t="str">
        <f>IF(ISNUMBER(M51),IFERROR(IF(VLOOKUP(I51,'別記第４号様式_関係書類_就業規則等一覧（変更）'!$A$13:$G$35,6,FALSE)=0,"",VLOOKUP(I51,'別記第４号様式_関係書類_就業規則等一覧（変更）'!$A$13:$G$35,6,FALSE)),""),"")</f>
        <v/>
      </c>
      <c r="O51" s="40"/>
      <c r="P51" s="73" t="str">
        <f t="shared" si="1"/>
        <v/>
      </c>
      <c r="Q51" s="153" t="str">
        <f>IF(ISNUMBER(P51),IFERROR(IF(VLOOKUP(I51,'別記第４号様式_関係書類_就業規則等一覧（変更）'!$A$13:$G$35,7,FALSE)=0,"",2*VLOOKUP(I51,'別記第４号様式_関係書類_就業規則等一覧（変更）'!$A$13:$G$35,7,FALSE)),""),"")</f>
        <v/>
      </c>
      <c r="R51" s="154" t="str" cm="1">
        <f t="array" ref="R51">IF(L51&lt;&gt;"",
   IF(COUNT(M51:N51),L51*MIN(IF(M51:N51&lt;&gt;"",M51:N51)),""),
   IF(O51&lt;&gt;"",
      IF(COUNT(P51:Q51),O51*MIN(IF(P51:Q51&lt;&gt;"",P51:Q51)),""),
      ""
   )
)</f>
        <v/>
      </c>
      <c r="X51" s="150" t="str">
        <f t="shared" si="2"/>
        <v/>
      </c>
    </row>
    <row r="52" spans="1:24" ht="19" customHeight="1">
      <c r="A52" s="151">
        <v>41</v>
      </c>
      <c r="B52" s="36"/>
      <c r="C52" s="36"/>
      <c r="D52" s="36"/>
      <c r="E52" s="36"/>
      <c r="F52" s="37"/>
      <c r="G52" s="37"/>
      <c r="H52" s="94"/>
      <c r="I52" s="38"/>
      <c r="J52" s="72"/>
      <c r="K52" s="39"/>
      <c r="L52" s="40"/>
      <c r="M52" s="73" t="str">
        <f t="shared" si="0"/>
        <v/>
      </c>
      <c r="N52" s="153" t="str">
        <f>IF(ISNUMBER(M52),IFERROR(IF(VLOOKUP(I52,'別記第４号様式_関係書類_就業規則等一覧（変更）'!$A$13:$G$35,6,FALSE)=0,"",VLOOKUP(I52,'別記第４号様式_関係書類_就業規則等一覧（変更）'!$A$13:$G$35,6,FALSE)),""),"")</f>
        <v/>
      </c>
      <c r="O52" s="40"/>
      <c r="P52" s="73" t="str">
        <f t="shared" si="1"/>
        <v/>
      </c>
      <c r="Q52" s="153" t="str">
        <f>IF(ISNUMBER(P52),IFERROR(IF(VLOOKUP(I52,'別記第４号様式_関係書類_就業規則等一覧（変更）'!$A$13:$G$35,7,FALSE)=0,"",2*VLOOKUP(I52,'別記第４号様式_関係書類_就業規則等一覧（変更）'!$A$13:$G$35,7,FALSE)),""),"")</f>
        <v/>
      </c>
      <c r="R52" s="154" t="str" cm="1">
        <f t="array" ref="R52">IF(L52&lt;&gt;"",
   IF(COUNT(M52:N52),L52*MIN(IF(M52:N52&lt;&gt;"",M52:N52)),""),
   IF(O52&lt;&gt;"",
      IF(COUNT(P52:Q52),O52*MIN(IF(P52:Q52&lt;&gt;"",P52:Q52)),""),
      ""
   )
)</f>
        <v/>
      </c>
      <c r="X52" s="150" t="str">
        <f t="shared" si="2"/>
        <v/>
      </c>
    </row>
    <row r="53" spans="1:24" ht="19" customHeight="1">
      <c r="A53" s="151">
        <v>42</v>
      </c>
      <c r="B53" s="36"/>
      <c r="C53" s="36"/>
      <c r="D53" s="36"/>
      <c r="E53" s="36"/>
      <c r="F53" s="37"/>
      <c r="G53" s="37"/>
      <c r="H53" s="94"/>
      <c r="I53" s="38"/>
      <c r="J53" s="72"/>
      <c r="K53" s="39"/>
      <c r="L53" s="40"/>
      <c r="M53" s="73" t="str">
        <f t="shared" si="0"/>
        <v/>
      </c>
      <c r="N53" s="153" t="str">
        <f>IF(ISNUMBER(M53),IFERROR(IF(VLOOKUP(I53,'別記第４号様式_関係書類_就業規則等一覧（変更）'!$A$13:$G$35,6,FALSE)=0,"",VLOOKUP(I53,'別記第４号様式_関係書類_就業規則等一覧（変更）'!$A$13:$G$35,6,FALSE)),""),"")</f>
        <v/>
      </c>
      <c r="O53" s="40"/>
      <c r="P53" s="73" t="str">
        <f t="shared" si="1"/>
        <v/>
      </c>
      <c r="Q53" s="153" t="str">
        <f>IF(ISNUMBER(P53),IFERROR(IF(VLOOKUP(I53,'別記第４号様式_関係書類_就業規則等一覧（変更）'!$A$13:$G$35,7,FALSE)=0,"",2*VLOOKUP(I53,'別記第４号様式_関係書類_就業規則等一覧（変更）'!$A$13:$G$35,7,FALSE)),""),"")</f>
        <v/>
      </c>
      <c r="R53" s="154" t="str" cm="1">
        <f t="array" ref="R53">IF(L53&lt;&gt;"",
   IF(COUNT(M53:N53),L53*MIN(IF(M53:N53&lt;&gt;"",M53:N53)),""),
   IF(O53&lt;&gt;"",
      IF(COUNT(P53:Q53),O53*MIN(IF(P53:Q53&lt;&gt;"",P53:Q53)),""),
      ""
   )
)</f>
        <v/>
      </c>
      <c r="X53" s="150" t="str">
        <f t="shared" si="2"/>
        <v/>
      </c>
    </row>
    <row r="54" spans="1:24" ht="19" customHeight="1">
      <c r="A54" s="151">
        <v>43</v>
      </c>
      <c r="B54" s="36"/>
      <c r="C54" s="36"/>
      <c r="D54" s="36"/>
      <c r="E54" s="36"/>
      <c r="F54" s="37"/>
      <c r="G54" s="37"/>
      <c r="H54" s="94"/>
      <c r="I54" s="38"/>
      <c r="J54" s="72"/>
      <c r="K54" s="39"/>
      <c r="L54" s="40"/>
      <c r="M54" s="73" t="str">
        <f t="shared" si="0"/>
        <v/>
      </c>
      <c r="N54" s="153" t="str">
        <f>IF(ISNUMBER(M54),IFERROR(IF(VLOOKUP(I54,'別記第４号様式_関係書類_就業規則等一覧（変更）'!$A$13:$G$35,6,FALSE)=0,"",VLOOKUP(I54,'別記第４号様式_関係書類_就業規則等一覧（変更）'!$A$13:$G$35,6,FALSE)),""),"")</f>
        <v/>
      </c>
      <c r="O54" s="40"/>
      <c r="P54" s="73" t="str">
        <f t="shared" si="1"/>
        <v/>
      </c>
      <c r="Q54" s="153" t="str">
        <f>IF(ISNUMBER(P54),IFERROR(IF(VLOOKUP(I54,'別記第４号様式_関係書類_就業規則等一覧（変更）'!$A$13:$G$35,7,FALSE)=0,"",2*VLOOKUP(I54,'別記第４号様式_関係書類_就業規則等一覧（変更）'!$A$13:$G$35,7,FALSE)),""),"")</f>
        <v/>
      </c>
      <c r="R54" s="154" t="str" cm="1">
        <f t="array" ref="R54">IF(L54&lt;&gt;"",
   IF(COUNT(M54:N54),L54*MIN(IF(M54:N54&lt;&gt;"",M54:N54)),""),
   IF(O54&lt;&gt;"",
      IF(COUNT(P54:Q54),O54*MIN(IF(P54:Q54&lt;&gt;"",P54:Q54)),""),
      ""
   )
)</f>
        <v/>
      </c>
      <c r="X54" s="150" t="str">
        <f t="shared" si="2"/>
        <v/>
      </c>
    </row>
    <row r="55" spans="1:24" ht="19" customHeight="1">
      <c r="A55" s="151">
        <v>44</v>
      </c>
      <c r="B55" s="36"/>
      <c r="C55" s="36"/>
      <c r="D55" s="36"/>
      <c r="E55" s="36"/>
      <c r="F55" s="37"/>
      <c r="G55" s="37"/>
      <c r="H55" s="94"/>
      <c r="I55" s="38"/>
      <c r="J55" s="72"/>
      <c r="K55" s="39"/>
      <c r="L55" s="40"/>
      <c r="M55" s="73" t="str">
        <f t="shared" si="0"/>
        <v/>
      </c>
      <c r="N55" s="153" t="str">
        <f>IF(ISNUMBER(M55),IFERROR(IF(VLOOKUP(I55,'別記第４号様式_関係書類_就業規則等一覧（変更）'!$A$13:$G$35,6,FALSE)=0,"",VLOOKUP(I55,'別記第４号様式_関係書類_就業規則等一覧（変更）'!$A$13:$G$35,6,FALSE)),""),"")</f>
        <v/>
      </c>
      <c r="O55" s="40"/>
      <c r="P55" s="73" t="str">
        <f t="shared" si="1"/>
        <v/>
      </c>
      <c r="Q55" s="153" t="str">
        <f>IF(ISNUMBER(P55),IFERROR(IF(VLOOKUP(I55,'別記第４号様式_関係書類_就業規則等一覧（変更）'!$A$13:$G$35,7,FALSE)=0,"",2*VLOOKUP(I55,'別記第４号様式_関係書類_就業規則等一覧（変更）'!$A$13:$G$35,7,FALSE)),""),"")</f>
        <v/>
      </c>
      <c r="R55" s="154" t="str" cm="1">
        <f t="array" ref="R55">IF(L55&lt;&gt;"",
   IF(COUNT(M55:N55),L55*MIN(IF(M55:N55&lt;&gt;"",M55:N55)),""),
   IF(O55&lt;&gt;"",
      IF(COUNT(P55:Q55),O55*MIN(IF(P55:Q55&lt;&gt;"",P55:Q55)),""),
      ""
   )
)</f>
        <v/>
      </c>
      <c r="X55" s="150" t="str">
        <f t="shared" si="2"/>
        <v/>
      </c>
    </row>
    <row r="56" spans="1:24" ht="19" customHeight="1">
      <c r="A56" s="151">
        <v>45</v>
      </c>
      <c r="B56" s="36"/>
      <c r="C56" s="36"/>
      <c r="D56" s="36"/>
      <c r="E56" s="36"/>
      <c r="F56" s="37"/>
      <c r="G56" s="37"/>
      <c r="H56" s="94"/>
      <c r="I56" s="38"/>
      <c r="J56" s="72"/>
      <c r="K56" s="39"/>
      <c r="L56" s="40"/>
      <c r="M56" s="73" t="str">
        <f t="shared" si="0"/>
        <v/>
      </c>
      <c r="N56" s="153" t="str">
        <f>IF(ISNUMBER(M56),IFERROR(IF(VLOOKUP(I56,'別記第４号様式_関係書類_就業規則等一覧（変更）'!$A$13:$G$35,6,FALSE)=0,"",VLOOKUP(I56,'別記第４号様式_関係書類_就業規則等一覧（変更）'!$A$13:$G$35,6,FALSE)),""),"")</f>
        <v/>
      </c>
      <c r="O56" s="40"/>
      <c r="P56" s="73" t="str">
        <f t="shared" si="1"/>
        <v/>
      </c>
      <c r="Q56" s="153" t="str">
        <f>IF(ISNUMBER(P56),IFERROR(IF(VLOOKUP(I56,'別記第４号様式_関係書類_就業規則等一覧（変更）'!$A$13:$G$35,7,FALSE)=0,"",2*VLOOKUP(I56,'別記第４号様式_関係書類_就業規則等一覧（変更）'!$A$13:$G$35,7,FALSE)),""),"")</f>
        <v/>
      </c>
      <c r="R56" s="154" t="str" cm="1">
        <f t="array" ref="R56">IF(L56&lt;&gt;"",
   IF(COUNT(M56:N56),L56*MIN(IF(M56:N56&lt;&gt;"",M56:N56)),""),
   IF(O56&lt;&gt;"",
      IF(COUNT(P56:Q56),O56*MIN(IF(P56:Q56&lt;&gt;"",P56:Q56)),""),
      ""
   )
)</f>
        <v/>
      </c>
      <c r="X56" s="150" t="str">
        <f t="shared" si="2"/>
        <v/>
      </c>
    </row>
    <row r="57" spans="1:24" ht="19" customHeight="1">
      <c r="A57" s="151">
        <v>46</v>
      </c>
      <c r="B57" s="36"/>
      <c r="C57" s="36"/>
      <c r="D57" s="36"/>
      <c r="E57" s="36"/>
      <c r="F57" s="37"/>
      <c r="G57" s="37"/>
      <c r="H57" s="94"/>
      <c r="I57" s="38"/>
      <c r="J57" s="72"/>
      <c r="K57" s="39"/>
      <c r="L57" s="40"/>
      <c r="M57" s="73" t="str">
        <f t="shared" si="0"/>
        <v/>
      </c>
      <c r="N57" s="153" t="str">
        <f>IF(ISNUMBER(M57),IFERROR(IF(VLOOKUP(I57,'別記第４号様式_関係書類_就業規則等一覧（変更）'!$A$13:$G$35,6,FALSE)=0,"",VLOOKUP(I57,'別記第４号様式_関係書類_就業規則等一覧（変更）'!$A$13:$G$35,6,FALSE)),""),"")</f>
        <v/>
      </c>
      <c r="O57" s="40"/>
      <c r="P57" s="73" t="str">
        <f t="shared" si="1"/>
        <v/>
      </c>
      <c r="Q57" s="153" t="str">
        <f>IF(ISNUMBER(P57),IFERROR(IF(VLOOKUP(I57,'別記第４号様式_関係書類_就業規則等一覧（変更）'!$A$13:$G$35,7,FALSE)=0,"",2*VLOOKUP(I57,'別記第４号様式_関係書類_就業規則等一覧（変更）'!$A$13:$G$35,7,FALSE)),""),"")</f>
        <v/>
      </c>
      <c r="R57" s="154" t="str" cm="1">
        <f t="array" ref="R57">IF(L57&lt;&gt;"",
   IF(COUNT(M57:N57),L57*MIN(IF(M57:N57&lt;&gt;"",M57:N57)),""),
   IF(O57&lt;&gt;"",
      IF(COUNT(P57:Q57),O57*MIN(IF(P57:Q57&lt;&gt;"",P57:Q57)),""),
      ""
   )
)</f>
        <v/>
      </c>
      <c r="X57" s="150" t="str">
        <f t="shared" si="2"/>
        <v/>
      </c>
    </row>
    <row r="58" spans="1:24" ht="19" customHeight="1">
      <c r="A58" s="151">
        <v>47</v>
      </c>
      <c r="B58" s="36"/>
      <c r="C58" s="36"/>
      <c r="D58" s="36"/>
      <c r="E58" s="36"/>
      <c r="F58" s="37"/>
      <c r="G58" s="37"/>
      <c r="H58" s="94"/>
      <c r="I58" s="38"/>
      <c r="J58" s="72"/>
      <c r="K58" s="39"/>
      <c r="L58" s="40"/>
      <c r="M58" s="73" t="str">
        <f t="shared" si="0"/>
        <v/>
      </c>
      <c r="N58" s="153" t="str">
        <f>IF(ISNUMBER(M58),IFERROR(IF(VLOOKUP(I58,'別記第４号様式_関係書類_就業規則等一覧（変更）'!$A$13:$G$35,6,FALSE)=0,"",VLOOKUP(I58,'別記第４号様式_関係書類_就業規則等一覧（変更）'!$A$13:$G$35,6,FALSE)),""),"")</f>
        <v/>
      </c>
      <c r="O58" s="40"/>
      <c r="P58" s="73" t="str">
        <f t="shared" si="1"/>
        <v/>
      </c>
      <c r="Q58" s="153" t="str">
        <f>IF(ISNUMBER(P58),IFERROR(IF(VLOOKUP(I58,'別記第４号様式_関係書類_就業規則等一覧（変更）'!$A$13:$G$35,7,FALSE)=0,"",2*VLOOKUP(I58,'別記第４号様式_関係書類_就業規則等一覧（変更）'!$A$13:$G$35,7,FALSE)),""),"")</f>
        <v/>
      </c>
      <c r="R58" s="154" t="str" cm="1">
        <f t="array" ref="R58">IF(L58&lt;&gt;"",
   IF(COUNT(M58:N58),L58*MIN(IF(M58:N58&lt;&gt;"",M58:N58)),""),
   IF(O58&lt;&gt;"",
      IF(COUNT(P58:Q58),O58*MIN(IF(P58:Q58&lt;&gt;"",P58:Q58)),""),
      ""
   )
)</f>
        <v/>
      </c>
      <c r="X58" s="150" t="str">
        <f t="shared" si="2"/>
        <v/>
      </c>
    </row>
    <row r="59" spans="1:24" ht="19" customHeight="1">
      <c r="A59" s="151">
        <v>48</v>
      </c>
      <c r="B59" s="36"/>
      <c r="C59" s="36"/>
      <c r="D59" s="36"/>
      <c r="E59" s="36"/>
      <c r="F59" s="37"/>
      <c r="G59" s="37"/>
      <c r="H59" s="94"/>
      <c r="I59" s="38"/>
      <c r="J59" s="72"/>
      <c r="K59" s="39"/>
      <c r="L59" s="40"/>
      <c r="M59" s="73" t="str">
        <f t="shared" si="0"/>
        <v/>
      </c>
      <c r="N59" s="153" t="str">
        <f>IF(ISNUMBER(M59),IFERROR(IF(VLOOKUP(I59,'別記第４号様式_関係書類_就業規則等一覧（変更）'!$A$13:$G$35,6,FALSE)=0,"",VLOOKUP(I59,'別記第４号様式_関係書類_就業規則等一覧（変更）'!$A$13:$G$35,6,FALSE)),""),"")</f>
        <v/>
      </c>
      <c r="O59" s="40"/>
      <c r="P59" s="73" t="str">
        <f t="shared" si="1"/>
        <v/>
      </c>
      <c r="Q59" s="153" t="str">
        <f>IF(ISNUMBER(P59),IFERROR(IF(VLOOKUP(I59,'別記第４号様式_関係書類_就業規則等一覧（変更）'!$A$13:$G$35,7,FALSE)=0,"",2*VLOOKUP(I59,'別記第４号様式_関係書類_就業規則等一覧（変更）'!$A$13:$G$35,7,FALSE)),""),"")</f>
        <v/>
      </c>
      <c r="R59" s="154" t="str" cm="1">
        <f t="array" ref="R59">IF(L59&lt;&gt;"",
   IF(COUNT(M59:N59),L59*MIN(IF(M59:N59&lt;&gt;"",M59:N59)),""),
   IF(O59&lt;&gt;"",
      IF(COUNT(P59:Q59),O59*MIN(IF(P59:Q59&lt;&gt;"",P59:Q59)),""),
      ""
   )
)</f>
        <v/>
      </c>
      <c r="X59" s="150" t="str">
        <f t="shared" si="2"/>
        <v/>
      </c>
    </row>
    <row r="60" spans="1:24" ht="19" customHeight="1">
      <c r="A60" s="151">
        <v>49</v>
      </c>
      <c r="B60" s="36"/>
      <c r="C60" s="36"/>
      <c r="D60" s="36"/>
      <c r="E60" s="36"/>
      <c r="F60" s="37"/>
      <c r="G60" s="37"/>
      <c r="H60" s="94"/>
      <c r="I60" s="38"/>
      <c r="J60" s="72"/>
      <c r="K60" s="39"/>
      <c r="L60" s="40"/>
      <c r="M60" s="73" t="str">
        <f t="shared" si="0"/>
        <v/>
      </c>
      <c r="N60" s="153" t="str">
        <f>IF(ISNUMBER(M60),IFERROR(IF(VLOOKUP(I60,'別記第４号様式_関係書類_就業規則等一覧（変更）'!$A$13:$G$35,6,FALSE)=0,"",VLOOKUP(I60,'別記第４号様式_関係書類_就業規則等一覧（変更）'!$A$13:$G$35,6,FALSE)),""),"")</f>
        <v/>
      </c>
      <c r="O60" s="40"/>
      <c r="P60" s="73" t="str">
        <f t="shared" si="1"/>
        <v/>
      </c>
      <c r="Q60" s="153" t="str">
        <f>IF(ISNUMBER(P60),IFERROR(IF(VLOOKUP(I60,'別記第４号様式_関係書類_就業規則等一覧（変更）'!$A$13:$G$35,7,FALSE)=0,"",2*VLOOKUP(I60,'別記第４号様式_関係書類_就業規則等一覧（変更）'!$A$13:$G$35,7,FALSE)),""),"")</f>
        <v/>
      </c>
      <c r="R60" s="154" t="str" cm="1">
        <f t="array" ref="R60">IF(L60&lt;&gt;"",
   IF(COUNT(M60:N60),L60*MIN(IF(M60:N60&lt;&gt;"",M60:N60)),""),
   IF(O60&lt;&gt;"",
      IF(COUNT(P60:Q60),O60*MIN(IF(P60:Q60&lt;&gt;"",P60:Q60)),""),
      ""
   )
)</f>
        <v/>
      </c>
      <c r="X60" s="150" t="str">
        <f t="shared" si="2"/>
        <v/>
      </c>
    </row>
    <row r="61" spans="1:24" ht="19" customHeight="1">
      <c r="A61" s="151">
        <v>50</v>
      </c>
      <c r="B61" s="36"/>
      <c r="C61" s="36"/>
      <c r="D61" s="36"/>
      <c r="E61" s="36"/>
      <c r="F61" s="37"/>
      <c r="G61" s="37"/>
      <c r="H61" s="94"/>
      <c r="I61" s="38"/>
      <c r="J61" s="72"/>
      <c r="K61" s="39"/>
      <c r="L61" s="40"/>
      <c r="M61" s="73" t="str">
        <f t="shared" si="0"/>
        <v/>
      </c>
      <c r="N61" s="153" t="str">
        <f>IF(ISNUMBER(M61),IFERROR(IF(VLOOKUP(I61,'別記第４号様式_関係書類_就業規則等一覧（変更）'!$A$13:$G$35,6,FALSE)=0,"",VLOOKUP(I61,'別記第４号様式_関係書類_就業規則等一覧（変更）'!$A$13:$G$35,6,FALSE)),""),"")</f>
        <v/>
      </c>
      <c r="O61" s="40"/>
      <c r="P61" s="73" t="str">
        <f t="shared" si="1"/>
        <v/>
      </c>
      <c r="Q61" s="153" t="str">
        <f>IF(ISNUMBER(P61),IFERROR(IF(VLOOKUP(I61,'別記第４号様式_関係書類_就業規則等一覧（変更）'!$A$13:$G$35,7,FALSE)=0,"",2*VLOOKUP(I61,'別記第４号様式_関係書類_就業規則等一覧（変更）'!$A$13:$G$35,7,FALSE)),""),"")</f>
        <v/>
      </c>
      <c r="R61" s="154" t="str" cm="1">
        <f t="array" ref="R61">IF(L61&lt;&gt;"",
   IF(COUNT(M61:N61),L61*MIN(IF(M61:N61&lt;&gt;"",M61:N61)),""),
   IF(O61&lt;&gt;"",
      IF(COUNT(P61:Q61),O61*MIN(IF(P61:Q61&lt;&gt;"",P61:Q61)),""),
      ""
   )
)</f>
        <v/>
      </c>
      <c r="X61" s="150" t="str">
        <f t="shared" si="2"/>
        <v/>
      </c>
    </row>
    <row r="62" spans="1:24" ht="19" customHeight="1">
      <c r="A62" s="151">
        <v>51</v>
      </c>
      <c r="B62" s="36"/>
      <c r="C62" s="36"/>
      <c r="D62" s="36"/>
      <c r="E62" s="36"/>
      <c r="F62" s="37"/>
      <c r="G62" s="37"/>
      <c r="H62" s="94"/>
      <c r="I62" s="38"/>
      <c r="J62" s="72"/>
      <c r="K62" s="39"/>
      <c r="L62" s="40"/>
      <c r="M62" s="73" t="str">
        <f t="shared" si="0"/>
        <v/>
      </c>
      <c r="N62" s="153" t="str">
        <f>IF(ISNUMBER(M62),IFERROR(IF(VLOOKUP(I62,'別記第４号様式_関係書類_就業規則等一覧（変更）'!$A$13:$G$35,6,FALSE)=0,"",VLOOKUP(I62,'別記第４号様式_関係書類_就業規則等一覧（変更）'!$A$13:$G$35,6,FALSE)),""),"")</f>
        <v/>
      </c>
      <c r="O62" s="40"/>
      <c r="P62" s="73" t="str">
        <f t="shared" si="1"/>
        <v/>
      </c>
      <c r="Q62" s="153" t="str">
        <f>IF(ISNUMBER(P62),IFERROR(IF(VLOOKUP(I62,'別記第４号様式_関係書類_就業規則等一覧（変更）'!$A$13:$G$35,7,FALSE)=0,"",2*VLOOKUP(I62,'別記第４号様式_関係書類_就業規則等一覧（変更）'!$A$13:$G$35,7,FALSE)),""),"")</f>
        <v/>
      </c>
      <c r="R62" s="154" t="str" cm="1">
        <f t="array" ref="R62">IF(L62&lt;&gt;"",
   IF(COUNT(M62:N62),L62*MIN(IF(M62:N62&lt;&gt;"",M62:N62)),""),
   IF(O62&lt;&gt;"",
      IF(COUNT(P62:Q62),O62*MIN(IF(P62:Q62&lt;&gt;"",P62:Q62)),""),
      ""
   )
)</f>
        <v/>
      </c>
      <c r="X62" s="150" t="str">
        <f t="shared" si="2"/>
        <v/>
      </c>
    </row>
    <row r="63" spans="1:24" ht="19" customHeight="1">
      <c r="A63" s="151">
        <v>52</v>
      </c>
      <c r="B63" s="36"/>
      <c r="C63" s="36"/>
      <c r="D63" s="36"/>
      <c r="E63" s="36"/>
      <c r="F63" s="37"/>
      <c r="G63" s="37"/>
      <c r="H63" s="94"/>
      <c r="I63" s="38"/>
      <c r="J63" s="72"/>
      <c r="K63" s="39"/>
      <c r="L63" s="40"/>
      <c r="M63" s="73" t="str">
        <f t="shared" si="0"/>
        <v/>
      </c>
      <c r="N63" s="153" t="str">
        <f>IF(ISNUMBER(M63),IFERROR(IF(VLOOKUP(I63,'別記第４号様式_関係書類_就業規則等一覧（変更）'!$A$13:$G$35,6,FALSE)=0,"",VLOOKUP(I63,'別記第４号様式_関係書類_就業規則等一覧（変更）'!$A$13:$G$35,6,FALSE)),""),"")</f>
        <v/>
      </c>
      <c r="O63" s="40"/>
      <c r="P63" s="73" t="str">
        <f t="shared" si="1"/>
        <v/>
      </c>
      <c r="Q63" s="153" t="str">
        <f>IF(ISNUMBER(P63),IFERROR(IF(VLOOKUP(I63,'別記第４号様式_関係書類_就業規則等一覧（変更）'!$A$13:$G$35,7,FALSE)=0,"",2*VLOOKUP(I63,'別記第４号様式_関係書類_就業規則等一覧（変更）'!$A$13:$G$35,7,FALSE)),""),"")</f>
        <v/>
      </c>
      <c r="R63" s="154" t="str" cm="1">
        <f t="array" ref="R63">IF(L63&lt;&gt;"",
   IF(COUNT(M63:N63),L63*MIN(IF(M63:N63&lt;&gt;"",M63:N63)),""),
   IF(O63&lt;&gt;"",
      IF(COUNT(P63:Q63),O63*MIN(IF(P63:Q63&lt;&gt;"",P63:Q63)),""),
      ""
   )
)</f>
        <v/>
      </c>
      <c r="V63" s="144"/>
      <c r="X63" s="150" t="str">
        <f t="shared" si="2"/>
        <v/>
      </c>
    </row>
    <row r="64" spans="1:24" ht="19" customHeight="1">
      <c r="A64" s="151">
        <v>53</v>
      </c>
      <c r="B64" s="36"/>
      <c r="C64" s="36"/>
      <c r="D64" s="36"/>
      <c r="E64" s="36"/>
      <c r="F64" s="37"/>
      <c r="G64" s="37"/>
      <c r="H64" s="94"/>
      <c r="I64" s="38"/>
      <c r="J64" s="72"/>
      <c r="K64" s="39"/>
      <c r="L64" s="40"/>
      <c r="M64" s="73" t="str">
        <f t="shared" si="0"/>
        <v/>
      </c>
      <c r="N64" s="153" t="str">
        <f>IF(ISNUMBER(M64),IFERROR(IF(VLOOKUP(I64,'別記第４号様式_関係書類_就業規則等一覧（変更）'!$A$13:$G$35,6,FALSE)=0,"",VLOOKUP(I64,'別記第４号様式_関係書類_就業規則等一覧（変更）'!$A$13:$G$35,6,FALSE)),""),"")</f>
        <v/>
      </c>
      <c r="O64" s="40"/>
      <c r="P64" s="73" t="str">
        <f t="shared" si="1"/>
        <v/>
      </c>
      <c r="Q64" s="153" t="str">
        <f>IF(ISNUMBER(P64),IFERROR(IF(VLOOKUP(I64,'別記第４号様式_関係書類_就業規則等一覧（変更）'!$A$13:$G$35,7,FALSE)=0,"",2*VLOOKUP(I64,'別記第４号様式_関係書類_就業規則等一覧（変更）'!$A$13:$G$35,7,FALSE)),""),"")</f>
        <v/>
      </c>
      <c r="R64" s="154" t="str" cm="1">
        <f t="array" ref="R64">IF(L64&lt;&gt;"",
   IF(COUNT(M64:N64),L64*MIN(IF(M64:N64&lt;&gt;"",M64:N64)),""),
   IF(O64&lt;&gt;"",
      IF(COUNT(P64:Q64),O64*MIN(IF(P64:Q64&lt;&gt;"",P64:Q64)),""),
      ""
   )
)</f>
        <v/>
      </c>
      <c r="X64" s="150" t="str">
        <f t="shared" si="2"/>
        <v/>
      </c>
    </row>
    <row r="65" spans="1:24" ht="19" customHeight="1">
      <c r="A65" s="151">
        <v>54</v>
      </c>
      <c r="B65" s="36"/>
      <c r="C65" s="36"/>
      <c r="D65" s="36"/>
      <c r="E65" s="36"/>
      <c r="F65" s="37"/>
      <c r="G65" s="37"/>
      <c r="H65" s="94"/>
      <c r="I65" s="38"/>
      <c r="J65" s="72"/>
      <c r="K65" s="39"/>
      <c r="L65" s="40"/>
      <c r="M65" s="73" t="str">
        <f t="shared" si="0"/>
        <v/>
      </c>
      <c r="N65" s="153" t="str">
        <f>IF(ISNUMBER(M65),IFERROR(IF(VLOOKUP(I65,'別記第４号様式_関係書類_就業規則等一覧（変更）'!$A$13:$G$35,6,FALSE)=0,"",VLOOKUP(I65,'別記第４号様式_関係書類_就業規則等一覧（変更）'!$A$13:$G$35,6,FALSE)),""),"")</f>
        <v/>
      </c>
      <c r="O65" s="40"/>
      <c r="P65" s="73" t="str">
        <f t="shared" si="1"/>
        <v/>
      </c>
      <c r="Q65" s="153" t="str">
        <f>IF(ISNUMBER(P65),IFERROR(IF(VLOOKUP(I65,'別記第４号様式_関係書類_就業規則等一覧（変更）'!$A$13:$G$35,7,FALSE)=0,"",2*VLOOKUP(I65,'別記第４号様式_関係書類_就業規則等一覧（変更）'!$A$13:$G$35,7,FALSE)),""),"")</f>
        <v/>
      </c>
      <c r="R65" s="154" t="str" cm="1">
        <f t="array" ref="R65">IF(L65&lt;&gt;"",
   IF(COUNT(M65:N65),L65*MIN(IF(M65:N65&lt;&gt;"",M65:N65)),""),
   IF(O65&lt;&gt;"",
      IF(COUNT(P65:Q65),O65*MIN(IF(P65:Q65&lt;&gt;"",P65:Q65)),""),
      ""
   )
)</f>
        <v/>
      </c>
      <c r="X65" s="150" t="str">
        <f t="shared" si="2"/>
        <v/>
      </c>
    </row>
    <row r="66" spans="1:24" ht="19" customHeight="1">
      <c r="A66" s="151">
        <v>55</v>
      </c>
      <c r="B66" s="36"/>
      <c r="C66" s="36"/>
      <c r="D66" s="36"/>
      <c r="E66" s="36"/>
      <c r="F66" s="37"/>
      <c r="G66" s="37"/>
      <c r="H66" s="94"/>
      <c r="I66" s="38"/>
      <c r="J66" s="72"/>
      <c r="K66" s="39"/>
      <c r="L66" s="40"/>
      <c r="M66" s="73" t="str">
        <f t="shared" si="0"/>
        <v/>
      </c>
      <c r="N66" s="153" t="str">
        <f>IF(ISNUMBER(M66),IFERROR(IF(VLOOKUP(I66,'別記第４号様式_関係書類_就業規則等一覧（変更）'!$A$13:$G$35,6,FALSE)=0,"",VLOOKUP(I66,'別記第４号様式_関係書類_就業規則等一覧（変更）'!$A$13:$G$35,6,FALSE)),""),"")</f>
        <v/>
      </c>
      <c r="O66" s="40"/>
      <c r="P66" s="73" t="str">
        <f t="shared" si="1"/>
        <v/>
      </c>
      <c r="Q66" s="153" t="str">
        <f>IF(ISNUMBER(P66),IFERROR(IF(VLOOKUP(I66,'別記第４号様式_関係書類_就業規則等一覧（変更）'!$A$13:$G$35,7,FALSE)=0,"",2*VLOOKUP(I66,'別記第４号様式_関係書類_就業規則等一覧（変更）'!$A$13:$G$35,7,FALSE)),""),"")</f>
        <v/>
      </c>
      <c r="R66" s="154" t="str" cm="1">
        <f t="array" ref="R66">IF(L66&lt;&gt;"",
   IF(COUNT(M66:N66),L66*MIN(IF(M66:N66&lt;&gt;"",M66:N66)),""),
   IF(O66&lt;&gt;"",
      IF(COUNT(P66:Q66),O66*MIN(IF(P66:Q66&lt;&gt;"",P66:Q66)),""),
      ""
   )
)</f>
        <v/>
      </c>
      <c r="X66" s="150" t="str">
        <f t="shared" si="2"/>
        <v/>
      </c>
    </row>
    <row r="67" spans="1:24" ht="19" customHeight="1">
      <c r="A67" s="151">
        <v>56</v>
      </c>
      <c r="B67" s="36"/>
      <c r="C67" s="36"/>
      <c r="D67" s="36"/>
      <c r="E67" s="36"/>
      <c r="F67" s="37"/>
      <c r="G67" s="37"/>
      <c r="H67" s="94"/>
      <c r="I67" s="38"/>
      <c r="J67" s="72"/>
      <c r="K67" s="39"/>
      <c r="L67" s="40"/>
      <c r="M67" s="73" t="str">
        <f t="shared" si="0"/>
        <v/>
      </c>
      <c r="N67" s="153" t="str">
        <f>IF(ISNUMBER(M67),IFERROR(IF(VLOOKUP(I67,'別記第４号様式_関係書類_就業規則等一覧（変更）'!$A$13:$G$35,6,FALSE)=0,"",VLOOKUP(I67,'別記第４号様式_関係書類_就業規則等一覧（変更）'!$A$13:$G$35,6,FALSE)),""),"")</f>
        <v/>
      </c>
      <c r="O67" s="40"/>
      <c r="P67" s="73" t="str">
        <f t="shared" si="1"/>
        <v/>
      </c>
      <c r="Q67" s="153" t="str">
        <f>IF(ISNUMBER(P67),IFERROR(IF(VLOOKUP(I67,'別記第４号様式_関係書類_就業規則等一覧（変更）'!$A$13:$G$35,7,FALSE)=0,"",2*VLOOKUP(I67,'別記第４号様式_関係書類_就業規則等一覧（変更）'!$A$13:$G$35,7,FALSE)),""),"")</f>
        <v/>
      </c>
      <c r="R67" s="154" t="str" cm="1">
        <f t="array" ref="R67">IF(L67&lt;&gt;"",
   IF(COUNT(M67:N67),L67*MIN(IF(M67:N67&lt;&gt;"",M67:N67)),""),
   IF(O67&lt;&gt;"",
      IF(COUNT(P67:Q67),O67*MIN(IF(P67:Q67&lt;&gt;"",P67:Q67)),""),
      ""
   )
)</f>
        <v/>
      </c>
      <c r="X67" s="150" t="str">
        <f t="shared" si="2"/>
        <v/>
      </c>
    </row>
    <row r="68" spans="1:24" ht="19" customHeight="1">
      <c r="A68" s="151">
        <v>57</v>
      </c>
      <c r="B68" s="36"/>
      <c r="C68" s="36"/>
      <c r="D68" s="36"/>
      <c r="E68" s="36"/>
      <c r="F68" s="37"/>
      <c r="G68" s="37"/>
      <c r="H68" s="94"/>
      <c r="I68" s="38"/>
      <c r="J68" s="72"/>
      <c r="K68" s="39"/>
      <c r="L68" s="40"/>
      <c r="M68" s="73" t="str">
        <f t="shared" si="0"/>
        <v/>
      </c>
      <c r="N68" s="153" t="str">
        <f>IF(ISNUMBER(M68),IFERROR(IF(VLOOKUP(I68,'別記第４号様式_関係書類_就業規則等一覧（変更）'!$A$13:$G$35,6,FALSE)=0,"",VLOOKUP(I68,'別記第４号様式_関係書類_就業規則等一覧（変更）'!$A$13:$G$35,6,FALSE)),""),"")</f>
        <v/>
      </c>
      <c r="O68" s="40"/>
      <c r="P68" s="73" t="str">
        <f t="shared" si="1"/>
        <v/>
      </c>
      <c r="Q68" s="153" t="str">
        <f>IF(ISNUMBER(P68),IFERROR(IF(VLOOKUP(I68,'別記第４号様式_関係書類_就業規則等一覧（変更）'!$A$13:$G$35,7,FALSE)=0,"",2*VLOOKUP(I68,'別記第４号様式_関係書類_就業規則等一覧（変更）'!$A$13:$G$35,7,FALSE)),""),"")</f>
        <v/>
      </c>
      <c r="R68" s="154" t="str" cm="1">
        <f t="array" ref="R68">IF(L68&lt;&gt;"",
   IF(COUNT(M68:N68),L68*MIN(IF(M68:N68&lt;&gt;"",M68:N68)),""),
   IF(O68&lt;&gt;"",
      IF(COUNT(P68:Q68),O68*MIN(IF(P68:Q68&lt;&gt;"",P68:Q68)),""),
      ""
   )
)</f>
        <v/>
      </c>
      <c r="X68" s="150" t="str">
        <f t="shared" si="2"/>
        <v/>
      </c>
    </row>
    <row r="69" spans="1:24" ht="19" customHeight="1">
      <c r="A69" s="151">
        <v>58</v>
      </c>
      <c r="B69" s="36"/>
      <c r="C69" s="36"/>
      <c r="D69" s="36"/>
      <c r="E69" s="36"/>
      <c r="F69" s="37"/>
      <c r="G69" s="37"/>
      <c r="H69" s="94"/>
      <c r="I69" s="38"/>
      <c r="J69" s="72"/>
      <c r="K69" s="39"/>
      <c r="L69" s="40"/>
      <c r="M69" s="73" t="str">
        <f t="shared" si="0"/>
        <v/>
      </c>
      <c r="N69" s="153" t="str">
        <f>IF(ISNUMBER(M69),IFERROR(IF(VLOOKUP(I69,'別記第４号様式_関係書類_就業規則等一覧（変更）'!$A$13:$G$35,6,FALSE)=0,"",VLOOKUP(I69,'別記第４号様式_関係書類_就業規則等一覧（変更）'!$A$13:$G$35,6,FALSE)),""),"")</f>
        <v/>
      </c>
      <c r="O69" s="40"/>
      <c r="P69" s="73" t="str">
        <f t="shared" si="1"/>
        <v/>
      </c>
      <c r="Q69" s="153" t="str">
        <f>IF(ISNUMBER(P69),IFERROR(IF(VLOOKUP(I69,'別記第４号様式_関係書類_就業規則等一覧（変更）'!$A$13:$G$35,7,FALSE)=0,"",2*VLOOKUP(I69,'別記第４号様式_関係書類_就業規則等一覧（変更）'!$A$13:$G$35,7,FALSE)),""),"")</f>
        <v/>
      </c>
      <c r="R69" s="154" t="str" cm="1">
        <f t="array" ref="R69">IF(L69&lt;&gt;"",
   IF(COUNT(M69:N69),L69*MIN(IF(M69:N69&lt;&gt;"",M69:N69)),""),
   IF(O69&lt;&gt;"",
      IF(COUNT(P69:Q69),O69*MIN(IF(P69:Q69&lt;&gt;"",P69:Q69)),""),
      ""
   )
)</f>
        <v/>
      </c>
      <c r="X69" s="150" t="str">
        <f t="shared" si="2"/>
        <v/>
      </c>
    </row>
    <row r="70" spans="1:24" ht="19" customHeight="1">
      <c r="A70" s="151">
        <v>59</v>
      </c>
      <c r="B70" s="36"/>
      <c r="C70" s="36"/>
      <c r="D70" s="36"/>
      <c r="E70" s="36"/>
      <c r="F70" s="37"/>
      <c r="G70" s="37"/>
      <c r="H70" s="94"/>
      <c r="I70" s="38"/>
      <c r="J70" s="72"/>
      <c r="K70" s="39"/>
      <c r="L70" s="40"/>
      <c r="M70" s="73" t="str">
        <f t="shared" si="0"/>
        <v/>
      </c>
      <c r="N70" s="153" t="str">
        <f>IF(ISNUMBER(M70),IFERROR(IF(VLOOKUP(I70,'別記第４号様式_関係書類_就業規則等一覧（変更）'!$A$13:$G$35,6,FALSE)=0,"",VLOOKUP(I70,'別記第４号様式_関係書類_就業規則等一覧（変更）'!$A$13:$G$35,6,FALSE)),""),"")</f>
        <v/>
      </c>
      <c r="O70" s="40"/>
      <c r="P70" s="73" t="str">
        <f t="shared" si="1"/>
        <v/>
      </c>
      <c r="Q70" s="153" t="str">
        <f>IF(ISNUMBER(P70),IFERROR(IF(VLOOKUP(I70,'別記第４号様式_関係書類_就業規則等一覧（変更）'!$A$13:$G$35,7,FALSE)=0,"",2*VLOOKUP(I70,'別記第４号様式_関係書類_就業規則等一覧（変更）'!$A$13:$G$35,7,FALSE)),""),"")</f>
        <v/>
      </c>
      <c r="R70" s="154" t="str" cm="1">
        <f t="array" ref="R70">IF(L70&lt;&gt;"",
   IF(COUNT(M70:N70),L70*MIN(IF(M70:N70&lt;&gt;"",M70:N70)),""),
   IF(O70&lt;&gt;"",
      IF(COUNT(P70:Q70),O70*MIN(IF(P70:Q70&lt;&gt;"",P70:Q70)),""),
      ""
   )
)</f>
        <v/>
      </c>
      <c r="X70" s="150" t="str">
        <f t="shared" si="2"/>
        <v/>
      </c>
    </row>
    <row r="71" spans="1:24" ht="19" customHeight="1">
      <c r="A71" s="151">
        <v>60</v>
      </c>
      <c r="B71" s="36"/>
      <c r="C71" s="36"/>
      <c r="D71" s="36"/>
      <c r="E71" s="36"/>
      <c r="F71" s="37"/>
      <c r="G71" s="37"/>
      <c r="H71" s="94"/>
      <c r="I71" s="38"/>
      <c r="J71" s="72"/>
      <c r="K71" s="39"/>
      <c r="L71" s="40"/>
      <c r="M71" s="73" t="str">
        <f t="shared" si="0"/>
        <v/>
      </c>
      <c r="N71" s="153" t="str">
        <f>IF(ISNUMBER(M71),IFERROR(IF(VLOOKUP(I71,'別記第４号様式_関係書類_就業規則等一覧（変更）'!$A$13:$G$35,6,FALSE)=0,"",VLOOKUP(I71,'別記第４号様式_関係書類_就業規則等一覧（変更）'!$A$13:$G$35,6,FALSE)),""),"")</f>
        <v/>
      </c>
      <c r="O71" s="40"/>
      <c r="P71" s="73" t="str">
        <f t="shared" si="1"/>
        <v/>
      </c>
      <c r="Q71" s="153" t="str">
        <f>IF(ISNUMBER(P71),IFERROR(IF(VLOOKUP(I71,'別記第４号様式_関係書類_就業規則等一覧（変更）'!$A$13:$G$35,7,FALSE)=0,"",2*VLOOKUP(I71,'別記第４号様式_関係書類_就業規則等一覧（変更）'!$A$13:$G$35,7,FALSE)),""),"")</f>
        <v/>
      </c>
      <c r="R71" s="154" t="str" cm="1">
        <f t="array" ref="R71">IF(L71&lt;&gt;"",
   IF(COUNT(M71:N71),L71*MIN(IF(M71:N71&lt;&gt;"",M71:N71)),""),
   IF(O71&lt;&gt;"",
      IF(COUNT(P71:Q71),O71*MIN(IF(P71:Q71&lt;&gt;"",P71:Q71)),""),
      ""
   )
)</f>
        <v/>
      </c>
      <c r="X71" s="150" t="str">
        <f t="shared" si="2"/>
        <v/>
      </c>
    </row>
    <row r="72" spans="1:24" ht="19" customHeight="1">
      <c r="A72" s="151">
        <v>61</v>
      </c>
      <c r="B72" s="36"/>
      <c r="C72" s="36"/>
      <c r="D72" s="36"/>
      <c r="E72" s="36"/>
      <c r="F72" s="37"/>
      <c r="G72" s="37"/>
      <c r="H72" s="94"/>
      <c r="I72" s="38"/>
      <c r="J72" s="72"/>
      <c r="K72" s="39"/>
      <c r="L72" s="40"/>
      <c r="M72" s="73" t="str">
        <f t="shared" si="0"/>
        <v/>
      </c>
      <c r="N72" s="153" t="str">
        <f>IF(ISNUMBER(M72),IFERROR(IF(VLOOKUP(I72,'別記第４号様式_関係書類_就業規則等一覧（変更）'!$A$13:$G$35,6,FALSE)=0,"",VLOOKUP(I72,'別記第４号様式_関係書類_就業規則等一覧（変更）'!$A$13:$G$35,6,FALSE)),""),"")</f>
        <v/>
      </c>
      <c r="O72" s="40"/>
      <c r="P72" s="73" t="str">
        <f t="shared" si="1"/>
        <v/>
      </c>
      <c r="Q72" s="153" t="str">
        <f>IF(ISNUMBER(P72),IFERROR(IF(VLOOKUP(I72,'別記第４号様式_関係書類_就業規則等一覧（変更）'!$A$13:$G$35,7,FALSE)=0,"",2*VLOOKUP(I72,'別記第４号様式_関係書類_就業規則等一覧（変更）'!$A$13:$G$35,7,FALSE)),""),"")</f>
        <v/>
      </c>
      <c r="R72" s="154" t="str" cm="1">
        <f t="array" ref="R72">IF(L72&lt;&gt;"",
   IF(COUNT(M72:N72),L72*MIN(IF(M72:N72&lt;&gt;"",M72:N72)),""),
   IF(O72&lt;&gt;"",
      IF(COUNT(P72:Q72),O72*MIN(IF(P72:Q72&lt;&gt;"",P72:Q72)),""),
      ""
   )
)</f>
        <v/>
      </c>
      <c r="X72" s="150" t="str">
        <f t="shared" si="2"/>
        <v/>
      </c>
    </row>
    <row r="73" spans="1:24" ht="19" customHeight="1">
      <c r="A73" s="151">
        <v>62</v>
      </c>
      <c r="B73" s="36"/>
      <c r="C73" s="36"/>
      <c r="D73" s="36"/>
      <c r="E73" s="36"/>
      <c r="F73" s="37"/>
      <c r="G73" s="37"/>
      <c r="H73" s="94"/>
      <c r="I73" s="38"/>
      <c r="J73" s="72"/>
      <c r="K73" s="39"/>
      <c r="L73" s="40"/>
      <c r="M73" s="73" t="str">
        <f t="shared" si="0"/>
        <v/>
      </c>
      <c r="N73" s="153" t="str">
        <f>IF(ISNUMBER(M73),IFERROR(IF(VLOOKUP(I73,'別記第４号様式_関係書類_就業規則等一覧（変更）'!$A$13:$G$35,6,FALSE)=0,"",VLOOKUP(I73,'別記第４号様式_関係書類_就業規則等一覧（変更）'!$A$13:$G$35,6,FALSE)),""),"")</f>
        <v/>
      </c>
      <c r="O73" s="40"/>
      <c r="P73" s="73" t="str">
        <f t="shared" si="1"/>
        <v/>
      </c>
      <c r="Q73" s="153" t="str">
        <f>IF(ISNUMBER(P73),IFERROR(IF(VLOOKUP(I73,'別記第４号様式_関係書類_就業規則等一覧（変更）'!$A$13:$G$35,7,FALSE)=0,"",2*VLOOKUP(I73,'別記第４号様式_関係書類_就業規則等一覧（変更）'!$A$13:$G$35,7,FALSE)),""),"")</f>
        <v/>
      </c>
      <c r="R73" s="154" t="str" cm="1">
        <f t="array" ref="R73">IF(L73&lt;&gt;"",
   IF(COUNT(M73:N73),L73*MIN(IF(M73:N73&lt;&gt;"",M73:N73)),""),
   IF(O73&lt;&gt;"",
      IF(COUNT(P73:Q73),O73*MIN(IF(P73:Q73&lt;&gt;"",P73:Q73)),""),
      ""
   )
)</f>
        <v/>
      </c>
      <c r="X73" s="150" t="str">
        <f t="shared" si="2"/>
        <v/>
      </c>
    </row>
    <row r="74" spans="1:24" ht="19" customHeight="1">
      <c r="A74" s="151">
        <v>63</v>
      </c>
      <c r="B74" s="36"/>
      <c r="C74" s="36"/>
      <c r="D74" s="36"/>
      <c r="E74" s="36"/>
      <c r="F74" s="37"/>
      <c r="G74" s="37"/>
      <c r="H74" s="94"/>
      <c r="I74" s="38"/>
      <c r="J74" s="72"/>
      <c r="K74" s="39"/>
      <c r="L74" s="40"/>
      <c r="M74" s="73" t="str">
        <f t="shared" si="0"/>
        <v/>
      </c>
      <c r="N74" s="153" t="str">
        <f>IF(ISNUMBER(M74),IFERROR(IF(VLOOKUP(I74,'別記第４号様式_関係書類_就業規則等一覧（変更）'!$A$13:$G$35,6,FALSE)=0,"",VLOOKUP(I74,'別記第４号様式_関係書類_就業規則等一覧（変更）'!$A$13:$G$35,6,FALSE)),""),"")</f>
        <v/>
      </c>
      <c r="O74" s="40"/>
      <c r="P74" s="73" t="str">
        <f t="shared" si="1"/>
        <v/>
      </c>
      <c r="Q74" s="153" t="str">
        <f>IF(ISNUMBER(P74),IFERROR(IF(VLOOKUP(I74,'別記第４号様式_関係書類_就業規則等一覧（変更）'!$A$13:$G$35,7,FALSE)=0,"",2*VLOOKUP(I74,'別記第４号様式_関係書類_就業規則等一覧（変更）'!$A$13:$G$35,7,FALSE)),""),"")</f>
        <v/>
      </c>
      <c r="R74" s="154" t="str" cm="1">
        <f t="array" ref="R74">IF(L74&lt;&gt;"",
   IF(COUNT(M74:N74),L74*MIN(IF(M74:N74&lt;&gt;"",M74:N74)),""),
   IF(O74&lt;&gt;"",
      IF(COUNT(P74:Q74),O74*MIN(IF(P74:Q74&lt;&gt;"",P74:Q74)),""),
      ""
   )
)</f>
        <v/>
      </c>
      <c r="X74" s="150" t="str">
        <f t="shared" si="2"/>
        <v/>
      </c>
    </row>
    <row r="75" spans="1:24" ht="19" customHeight="1">
      <c r="A75" s="151">
        <v>64</v>
      </c>
      <c r="B75" s="36"/>
      <c r="C75" s="36"/>
      <c r="D75" s="36"/>
      <c r="E75" s="36"/>
      <c r="F75" s="37"/>
      <c r="G75" s="37"/>
      <c r="H75" s="94"/>
      <c r="I75" s="38"/>
      <c r="J75" s="72"/>
      <c r="K75" s="39"/>
      <c r="L75" s="40"/>
      <c r="M75" s="73" t="str">
        <f t="shared" si="0"/>
        <v/>
      </c>
      <c r="N75" s="153" t="str">
        <f>IF(ISNUMBER(M75),IFERROR(IF(VLOOKUP(I75,'別記第４号様式_関係書類_就業規則等一覧（変更）'!$A$13:$G$35,6,FALSE)=0,"",VLOOKUP(I75,'別記第４号様式_関係書類_就業規則等一覧（変更）'!$A$13:$G$35,6,FALSE)),""),"")</f>
        <v/>
      </c>
      <c r="O75" s="40"/>
      <c r="P75" s="73" t="str">
        <f t="shared" si="1"/>
        <v/>
      </c>
      <c r="Q75" s="153" t="str">
        <f>IF(ISNUMBER(P75),IFERROR(IF(VLOOKUP(I75,'別記第４号様式_関係書類_就業規則等一覧（変更）'!$A$13:$G$35,7,FALSE)=0,"",2*VLOOKUP(I75,'別記第４号様式_関係書類_就業規則等一覧（変更）'!$A$13:$G$35,7,FALSE)),""),"")</f>
        <v/>
      </c>
      <c r="R75" s="154" t="str" cm="1">
        <f t="array" ref="R75">IF(L75&lt;&gt;"",
   IF(COUNT(M75:N75),L75*MIN(IF(M75:N75&lt;&gt;"",M75:N75)),""),
   IF(O75&lt;&gt;"",
      IF(COUNT(P75:Q75),O75*MIN(IF(P75:Q75&lt;&gt;"",P75:Q75)),""),
      ""
   )
)</f>
        <v/>
      </c>
      <c r="X75" s="150" t="str">
        <f t="shared" si="2"/>
        <v/>
      </c>
    </row>
    <row r="76" spans="1:24" ht="19" customHeight="1">
      <c r="A76" s="151">
        <v>65</v>
      </c>
      <c r="B76" s="36"/>
      <c r="C76" s="36"/>
      <c r="D76" s="36"/>
      <c r="E76" s="36"/>
      <c r="F76" s="37"/>
      <c r="G76" s="37"/>
      <c r="H76" s="94"/>
      <c r="I76" s="38"/>
      <c r="J76" s="72"/>
      <c r="K76" s="39"/>
      <c r="L76" s="40"/>
      <c r="M76" s="73" t="str">
        <f t="shared" si="0"/>
        <v/>
      </c>
      <c r="N76" s="153" t="str">
        <f>IF(ISNUMBER(M76),IFERROR(IF(VLOOKUP(I76,'別記第４号様式_関係書類_就業規則等一覧（変更）'!$A$13:$G$35,6,FALSE)=0,"",VLOOKUP(I76,'別記第４号様式_関係書類_就業規則等一覧（変更）'!$A$13:$G$35,6,FALSE)),""),"")</f>
        <v/>
      </c>
      <c r="O76" s="40"/>
      <c r="P76" s="73" t="str">
        <f t="shared" si="1"/>
        <v/>
      </c>
      <c r="Q76" s="153" t="str">
        <f>IF(ISNUMBER(P76),IFERROR(IF(VLOOKUP(I76,'別記第４号様式_関係書類_就業規則等一覧（変更）'!$A$13:$G$35,7,FALSE)=0,"",2*VLOOKUP(I76,'別記第４号様式_関係書類_就業規則等一覧（変更）'!$A$13:$G$35,7,FALSE)),""),"")</f>
        <v/>
      </c>
      <c r="R76" s="154" t="str" cm="1">
        <f t="array" ref="R76">IF(L76&lt;&gt;"",
   IF(COUNT(M76:N76),L76*MIN(IF(M76:N76&lt;&gt;"",M76:N76)),""),
   IF(O76&lt;&gt;"",
      IF(COUNT(P76:Q76),O76*MIN(IF(P76:Q76&lt;&gt;"",P76:Q76)),""),
      ""
   )
)</f>
        <v/>
      </c>
      <c r="V76" s="144"/>
      <c r="X76" s="150" t="str">
        <f t="shared" si="2"/>
        <v/>
      </c>
    </row>
    <row r="77" spans="1:24" ht="19" customHeight="1">
      <c r="A77" s="151">
        <v>66</v>
      </c>
      <c r="B77" s="36"/>
      <c r="C77" s="36"/>
      <c r="D77" s="36"/>
      <c r="E77" s="36"/>
      <c r="F77" s="37"/>
      <c r="G77" s="37"/>
      <c r="H77" s="94"/>
      <c r="I77" s="38"/>
      <c r="J77" s="72"/>
      <c r="K77" s="39"/>
      <c r="L77" s="40"/>
      <c r="M77" s="73" t="str">
        <f t="shared" ref="M77:M111" si="3">IF(J77="〇",IF(ISNUMBER(MATCH(K77,$U$12:$U$15,0)),10000,""),IF(COUNTIF($U$12:$U$13,K77),10000,""))</f>
        <v/>
      </c>
      <c r="N77" s="153" t="str">
        <f>IF(ISNUMBER(M77),IFERROR(IF(VLOOKUP(I77,'別記第４号様式_関係書類_就業規則等一覧（変更）'!$A$13:$G$35,6,FALSE)=0,"",VLOOKUP(I77,'別記第４号様式_関係書類_就業規則等一覧（変更）'!$A$13:$G$35,6,FALSE)),""),"")</f>
        <v/>
      </c>
      <c r="O77" s="40"/>
      <c r="P77" s="73" t="str">
        <f t="shared" ref="P77:P111" si="4">IF(J77&lt;&gt;"〇",IF(OR(K77=$U$14,K77=$U$15),20000,""),"")</f>
        <v/>
      </c>
      <c r="Q77" s="153" t="str">
        <f>IF(ISNUMBER(P77),IFERROR(IF(VLOOKUP(I77,'別記第４号様式_関係書類_就業規則等一覧（変更）'!$A$13:$G$35,7,FALSE)=0,"",2*VLOOKUP(I77,'別記第４号様式_関係書類_就業規則等一覧（変更）'!$A$13:$G$35,7,FALSE)),""),"")</f>
        <v/>
      </c>
      <c r="R77" s="154" t="str" cm="1">
        <f t="array" ref="R77">IF(L77&lt;&gt;"",
   IF(COUNT(M77:N77),L77*MIN(IF(M77:N77&lt;&gt;"",M77:N77)),""),
   IF(O77&lt;&gt;"",
      IF(COUNT(P77:Q77),O77*MIN(IF(P77:Q77&lt;&gt;"",P77:Q77)),""),
      ""
   )
)</f>
        <v/>
      </c>
      <c r="X77" s="150" t="str">
        <f t="shared" ref="X77:X112" si="5">F77&amp;G77&amp;H77</f>
        <v/>
      </c>
    </row>
    <row r="78" spans="1:24" ht="19" customHeight="1">
      <c r="A78" s="151">
        <v>67</v>
      </c>
      <c r="B78" s="36"/>
      <c r="C78" s="36"/>
      <c r="D78" s="36"/>
      <c r="E78" s="36"/>
      <c r="F78" s="37"/>
      <c r="G78" s="37"/>
      <c r="H78" s="94"/>
      <c r="I78" s="38"/>
      <c r="J78" s="72"/>
      <c r="K78" s="39"/>
      <c r="L78" s="40"/>
      <c r="M78" s="73" t="str">
        <f t="shared" si="3"/>
        <v/>
      </c>
      <c r="N78" s="153" t="str">
        <f>IF(ISNUMBER(M78),IFERROR(IF(VLOOKUP(I78,'別記第４号様式_関係書類_就業規則等一覧（変更）'!$A$13:$G$35,6,FALSE)=0,"",VLOOKUP(I78,'別記第４号様式_関係書類_就業規則等一覧（変更）'!$A$13:$G$35,6,FALSE)),""),"")</f>
        <v/>
      </c>
      <c r="O78" s="40"/>
      <c r="P78" s="73" t="str">
        <f t="shared" si="4"/>
        <v/>
      </c>
      <c r="Q78" s="153" t="str">
        <f>IF(ISNUMBER(P78),IFERROR(IF(VLOOKUP(I78,'別記第４号様式_関係書類_就業規則等一覧（変更）'!$A$13:$G$35,7,FALSE)=0,"",2*VLOOKUP(I78,'別記第４号様式_関係書類_就業規則等一覧（変更）'!$A$13:$G$35,7,FALSE)),""),"")</f>
        <v/>
      </c>
      <c r="R78" s="154" t="str" cm="1">
        <f t="array" ref="R78">IF(L78&lt;&gt;"",
   IF(COUNT(M78:N78),L78*MIN(IF(M78:N78&lt;&gt;"",M78:N78)),""),
   IF(O78&lt;&gt;"",
      IF(COUNT(P78:Q78),O78*MIN(IF(P78:Q78&lt;&gt;"",P78:Q78)),""),
      ""
   )
)</f>
        <v/>
      </c>
      <c r="X78" s="150" t="str">
        <f t="shared" si="5"/>
        <v/>
      </c>
    </row>
    <row r="79" spans="1:24" ht="19" customHeight="1">
      <c r="A79" s="151">
        <v>68</v>
      </c>
      <c r="B79" s="36"/>
      <c r="C79" s="36"/>
      <c r="D79" s="36"/>
      <c r="E79" s="36"/>
      <c r="F79" s="37"/>
      <c r="G79" s="37"/>
      <c r="H79" s="94"/>
      <c r="I79" s="38"/>
      <c r="J79" s="72"/>
      <c r="K79" s="39"/>
      <c r="L79" s="40"/>
      <c r="M79" s="73" t="str">
        <f t="shared" si="3"/>
        <v/>
      </c>
      <c r="N79" s="153" t="str">
        <f>IF(ISNUMBER(M79),IFERROR(IF(VLOOKUP(I79,'別記第４号様式_関係書類_就業規則等一覧（変更）'!$A$13:$G$35,6,FALSE)=0,"",VLOOKUP(I79,'別記第４号様式_関係書類_就業規則等一覧（変更）'!$A$13:$G$35,6,FALSE)),""),"")</f>
        <v/>
      </c>
      <c r="O79" s="40"/>
      <c r="P79" s="73" t="str">
        <f t="shared" si="4"/>
        <v/>
      </c>
      <c r="Q79" s="153" t="str">
        <f>IF(ISNUMBER(P79),IFERROR(IF(VLOOKUP(I79,'別記第４号様式_関係書類_就業規則等一覧（変更）'!$A$13:$G$35,7,FALSE)=0,"",2*VLOOKUP(I79,'別記第４号様式_関係書類_就業規則等一覧（変更）'!$A$13:$G$35,7,FALSE)),""),"")</f>
        <v/>
      </c>
      <c r="R79" s="154" t="str" cm="1">
        <f t="array" ref="R79">IF(L79&lt;&gt;"",
   IF(COUNT(M79:N79),L79*MIN(IF(M79:N79&lt;&gt;"",M79:N79)),""),
   IF(O79&lt;&gt;"",
      IF(COUNT(P79:Q79),O79*MIN(IF(P79:Q79&lt;&gt;"",P79:Q79)),""),
      ""
   )
)</f>
        <v/>
      </c>
      <c r="X79" s="150" t="str">
        <f t="shared" si="5"/>
        <v/>
      </c>
    </row>
    <row r="80" spans="1:24" ht="19" customHeight="1">
      <c r="A80" s="151">
        <v>69</v>
      </c>
      <c r="B80" s="36"/>
      <c r="C80" s="36"/>
      <c r="D80" s="36"/>
      <c r="E80" s="36"/>
      <c r="F80" s="37"/>
      <c r="G80" s="37"/>
      <c r="H80" s="94"/>
      <c r="I80" s="38"/>
      <c r="J80" s="72"/>
      <c r="K80" s="39"/>
      <c r="L80" s="40"/>
      <c r="M80" s="73" t="str">
        <f t="shared" si="3"/>
        <v/>
      </c>
      <c r="N80" s="153" t="str">
        <f>IF(ISNUMBER(M80),IFERROR(IF(VLOOKUP(I80,'別記第４号様式_関係書類_就業規則等一覧（変更）'!$A$13:$G$35,6,FALSE)=0,"",VLOOKUP(I80,'別記第４号様式_関係書類_就業規則等一覧（変更）'!$A$13:$G$35,6,FALSE)),""),"")</f>
        <v/>
      </c>
      <c r="O80" s="40"/>
      <c r="P80" s="73" t="str">
        <f t="shared" si="4"/>
        <v/>
      </c>
      <c r="Q80" s="153" t="str">
        <f>IF(ISNUMBER(P80),IFERROR(IF(VLOOKUP(I80,'別記第４号様式_関係書類_就業規則等一覧（変更）'!$A$13:$G$35,7,FALSE)=0,"",2*VLOOKUP(I80,'別記第４号様式_関係書類_就業規則等一覧（変更）'!$A$13:$G$35,7,FALSE)),""),"")</f>
        <v/>
      </c>
      <c r="R80" s="154" t="str" cm="1">
        <f t="array" ref="R80">IF(L80&lt;&gt;"",
   IF(COUNT(M80:N80),L80*MIN(IF(M80:N80&lt;&gt;"",M80:N80)),""),
   IF(O80&lt;&gt;"",
      IF(COUNT(P80:Q80),O80*MIN(IF(P80:Q80&lt;&gt;"",P80:Q80)),""),
      ""
   )
)</f>
        <v/>
      </c>
      <c r="X80" s="150" t="str">
        <f t="shared" si="5"/>
        <v/>
      </c>
    </row>
    <row r="81" spans="1:24" ht="19" customHeight="1">
      <c r="A81" s="151">
        <v>70</v>
      </c>
      <c r="B81" s="36"/>
      <c r="C81" s="36"/>
      <c r="D81" s="36"/>
      <c r="E81" s="36"/>
      <c r="F81" s="37"/>
      <c r="G81" s="37"/>
      <c r="H81" s="94"/>
      <c r="I81" s="38"/>
      <c r="J81" s="72"/>
      <c r="K81" s="39"/>
      <c r="L81" s="40"/>
      <c r="M81" s="73" t="str">
        <f t="shared" si="3"/>
        <v/>
      </c>
      <c r="N81" s="153" t="str">
        <f>IF(ISNUMBER(M81),IFERROR(IF(VLOOKUP(I81,'別記第４号様式_関係書類_就業規則等一覧（変更）'!$A$13:$G$35,6,FALSE)=0,"",VLOOKUP(I81,'別記第４号様式_関係書類_就業規則等一覧（変更）'!$A$13:$G$35,6,FALSE)),""),"")</f>
        <v/>
      </c>
      <c r="O81" s="40"/>
      <c r="P81" s="73" t="str">
        <f t="shared" si="4"/>
        <v/>
      </c>
      <c r="Q81" s="153" t="str">
        <f>IF(ISNUMBER(P81),IFERROR(IF(VLOOKUP(I81,'別記第４号様式_関係書類_就業規則等一覧（変更）'!$A$13:$G$35,7,FALSE)=0,"",2*VLOOKUP(I81,'別記第４号様式_関係書類_就業規則等一覧（変更）'!$A$13:$G$35,7,FALSE)),""),"")</f>
        <v/>
      </c>
      <c r="R81" s="154" t="str" cm="1">
        <f t="array" ref="R81">IF(L81&lt;&gt;"",
   IF(COUNT(M81:N81),L81*MIN(IF(M81:N81&lt;&gt;"",M81:N81)),""),
   IF(O81&lt;&gt;"",
      IF(COUNT(P81:Q81),O81*MIN(IF(P81:Q81&lt;&gt;"",P81:Q81)),""),
      ""
   )
)</f>
        <v/>
      </c>
      <c r="X81" s="150" t="str">
        <f t="shared" si="5"/>
        <v/>
      </c>
    </row>
    <row r="82" spans="1:24" ht="19" customHeight="1">
      <c r="A82" s="151">
        <v>71</v>
      </c>
      <c r="B82" s="36"/>
      <c r="C82" s="36"/>
      <c r="D82" s="36"/>
      <c r="E82" s="36"/>
      <c r="F82" s="37"/>
      <c r="G82" s="37"/>
      <c r="H82" s="94"/>
      <c r="I82" s="38"/>
      <c r="J82" s="72"/>
      <c r="K82" s="39"/>
      <c r="L82" s="40"/>
      <c r="M82" s="73" t="str">
        <f t="shared" si="3"/>
        <v/>
      </c>
      <c r="N82" s="153" t="str">
        <f>IF(ISNUMBER(M82),IFERROR(IF(VLOOKUP(I82,'別記第４号様式_関係書類_就業規則等一覧（変更）'!$A$13:$G$35,6,FALSE)=0,"",VLOOKUP(I82,'別記第４号様式_関係書類_就業規則等一覧（変更）'!$A$13:$G$35,6,FALSE)),""),"")</f>
        <v/>
      </c>
      <c r="O82" s="40"/>
      <c r="P82" s="73" t="str">
        <f t="shared" si="4"/>
        <v/>
      </c>
      <c r="Q82" s="153" t="str">
        <f>IF(ISNUMBER(P82),IFERROR(IF(VLOOKUP(I82,'別記第４号様式_関係書類_就業規則等一覧（変更）'!$A$13:$G$35,7,FALSE)=0,"",2*VLOOKUP(I82,'別記第４号様式_関係書類_就業規則等一覧（変更）'!$A$13:$G$35,7,FALSE)),""),"")</f>
        <v/>
      </c>
      <c r="R82" s="154" t="str" cm="1">
        <f t="array" ref="R82">IF(L82&lt;&gt;"",
   IF(COUNT(M82:N82),L82*MIN(IF(M82:N82&lt;&gt;"",M82:N82)),""),
   IF(O82&lt;&gt;"",
      IF(COUNT(P82:Q82),O82*MIN(IF(P82:Q82&lt;&gt;"",P82:Q82)),""),
      ""
   )
)</f>
        <v/>
      </c>
      <c r="X82" s="150" t="str">
        <f t="shared" si="5"/>
        <v/>
      </c>
    </row>
    <row r="83" spans="1:24" ht="19" customHeight="1">
      <c r="A83" s="151">
        <v>72</v>
      </c>
      <c r="B83" s="36"/>
      <c r="C83" s="36"/>
      <c r="D83" s="36"/>
      <c r="E83" s="36"/>
      <c r="F83" s="37"/>
      <c r="G83" s="37"/>
      <c r="H83" s="94"/>
      <c r="I83" s="38"/>
      <c r="J83" s="72"/>
      <c r="K83" s="39"/>
      <c r="L83" s="40"/>
      <c r="M83" s="73" t="str">
        <f t="shared" si="3"/>
        <v/>
      </c>
      <c r="N83" s="153" t="str">
        <f>IF(ISNUMBER(M83),IFERROR(IF(VLOOKUP(I83,'別記第４号様式_関係書類_就業規則等一覧（変更）'!$A$13:$G$35,6,FALSE)=0,"",VLOOKUP(I83,'別記第４号様式_関係書類_就業規則等一覧（変更）'!$A$13:$G$35,6,FALSE)),""),"")</f>
        <v/>
      </c>
      <c r="O83" s="40"/>
      <c r="P83" s="73" t="str">
        <f t="shared" si="4"/>
        <v/>
      </c>
      <c r="Q83" s="153" t="str">
        <f>IF(ISNUMBER(P83),IFERROR(IF(VLOOKUP(I83,'別記第４号様式_関係書類_就業規則等一覧（変更）'!$A$13:$G$35,7,FALSE)=0,"",2*VLOOKUP(I83,'別記第４号様式_関係書類_就業規則等一覧（変更）'!$A$13:$G$35,7,FALSE)),""),"")</f>
        <v/>
      </c>
      <c r="R83" s="154" t="str" cm="1">
        <f t="array" ref="R83">IF(L83&lt;&gt;"",
   IF(COUNT(M83:N83),L83*MIN(IF(M83:N83&lt;&gt;"",M83:N83)),""),
   IF(O83&lt;&gt;"",
      IF(COUNT(P83:Q83),O83*MIN(IF(P83:Q83&lt;&gt;"",P83:Q83)),""),
      ""
   )
)</f>
        <v/>
      </c>
      <c r="X83" s="150" t="str">
        <f t="shared" si="5"/>
        <v/>
      </c>
    </row>
    <row r="84" spans="1:24" ht="19" customHeight="1">
      <c r="A84" s="151">
        <v>73</v>
      </c>
      <c r="B84" s="36"/>
      <c r="C84" s="36"/>
      <c r="D84" s="36"/>
      <c r="E84" s="36"/>
      <c r="F84" s="37"/>
      <c r="G84" s="37"/>
      <c r="H84" s="94"/>
      <c r="I84" s="38"/>
      <c r="J84" s="72"/>
      <c r="K84" s="39"/>
      <c r="L84" s="40"/>
      <c r="M84" s="73" t="str">
        <f t="shared" si="3"/>
        <v/>
      </c>
      <c r="N84" s="153" t="str">
        <f>IF(ISNUMBER(M84),IFERROR(IF(VLOOKUP(I84,'別記第４号様式_関係書類_就業規則等一覧（変更）'!$A$13:$G$35,6,FALSE)=0,"",VLOOKUP(I84,'別記第４号様式_関係書類_就業規則等一覧（変更）'!$A$13:$G$35,6,FALSE)),""),"")</f>
        <v/>
      </c>
      <c r="O84" s="40"/>
      <c r="P84" s="73" t="str">
        <f t="shared" si="4"/>
        <v/>
      </c>
      <c r="Q84" s="153" t="str">
        <f>IF(ISNUMBER(P84),IFERROR(IF(VLOOKUP(I84,'別記第４号様式_関係書類_就業規則等一覧（変更）'!$A$13:$G$35,7,FALSE)=0,"",2*VLOOKUP(I84,'別記第４号様式_関係書類_就業規則等一覧（変更）'!$A$13:$G$35,7,FALSE)),""),"")</f>
        <v/>
      </c>
      <c r="R84" s="154" t="str" cm="1">
        <f t="array" ref="R84">IF(L84&lt;&gt;"",
   IF(COUNT(M84:N84),L84*MIN(IF(M84:N84&lt;&gt;"",M84:N84)),""),
   IF(O84&lt;&gt;"",
      IF(COUNT(P84:Q84),O84*MIN(IF(P84:Q84&lt;&gt;"",P84:Q84)),""),
      ""
   )
)</f>
        <v/>
      </c>
      <c r="X84" s="150" t="str">
        <f t="shared" si="5"/>
        <v/>
      </c>
    </row>
    <row r="85" spans="1:24" ht="19" customHeight="1">
      <c r="A85" s="151">
        <v>74</v>
      </c>
      <c r="B85" s="36"/>
      <c r="C85" s="36"/>
      <c r="D85" s="36"/>
      <c r="E85" s="36"/>
      <c r="F85" s="37"/>
      <c r="G85" s="37"/>
      <c r="H85" s="94"/>
      <c r="I85" s="38"/>
      <c r="J85" s="72"/>
      <c r="K85" s="39"/>
      <c r="L85" s="40"/>
      <c r="M85" s="73" t="str">
        <f t="shared" si="3"/>
        <v/>
      </c>
      <c r="N85" s="153" t="str">
        <f>IF(ISNUMBER(M85),IFERROR(IF(VLOOKUP(I85,'別記第４号様式_関係書類_就業規則等一覧（変更）'!$A$13:$G$35,6,FALSE)=0,"",VLOOKUP(I85,'別記第４号様式_関係書類_就業規則等一覧（変更）'!$A$13:$G$35,6,FALSE)),""),"")</f>
        <v/>
      </c>
      <c r="O85" s="40"/>
      <c r="P85" s="73" t="str">
        <f t="shared" si="4"/>
        <v/>
      </c>
      <c r="Q85" s="153" t="str">
        <f>IF(ISNUMBER(P85),IFERROR(IF(VLOOKUP(I85,'別記第４号様式_関係書類_就業規則等一覧（変更）'!$A$13:$G$35,7,FALSE)=0,"",2*VLOOKUP(I85,'別記第４号様式_関係書類_就業規則等一覧（変更）'!$A$13:$G$35,7,FALSE)),""),"")</f>
        <v/>
      </c>
      <c r="R85" s="154" t="str" cm="1">
        <f t="array" ref="R85">IF(L85&lt;&gt;"",
   IF(COUNT(M85:N85),L85*MIN(IF(M85:N85&lt;&gt;"",M85:N85)),""),
   IF(O85&lt;&gt;"",
      IF(COUNT(P85:Q85),O85*MIN(IF(P85:Q85&lt;&gt;"",P85:Q85)),""),
      ""
   )
)</f>
        <v/>
      </c>
      <c r="X85" s="150" t="str">
        <f t="shared" si="5"/>
        <v/>
      </c>
    </row>
    <row r="86" spans="1:24" ht="19" customHeight="1">
      <c r="A86" s="151">
        <v>75</v>
      </c>
      <c r="B86" s="36"/>
      <c r="C86" s="36"/>
      <c r="D86" s="36"/>
      <c r="E86" s="36"/>
      <c r="F86" s="37"/>
      <c r="G86" s="37"/>
      <c r="H86" s="94"/>
      <c r="I86" s="38"/>
      <c r="J86" s="72"/>
      <c r="K86" s="39"/>
      <c r="L86" s="40"/>
      <c r="M86" s="73" t="str">
        <f t="shared" si="3"/>
        <v/>
      </c>
      <c r="N86" s="153" t="str">
        <f>IF(ISNUMBER(M86),IFERROR(IF(VLOOKUP(I86,'別記第４号様式_関係書類_就業規則等一覧（変更）'!$A$13:$G$35,6,FALSE)=0,"",VLOOKUP(I86,'別記第４号様式_関係書類_就業規則等一覧（変更）'!$A$13:$G$35,6,FALSE)),""),"")</f>
        <v/>
      </c>
      <c r="O86" s="40"/>
      <c r="P86" s="73" t="str">
        <f t="shared" si="4"/>
        <v/>
      </c>
      <c r="Q86" s="153" t="str">
        <f>IF(ISNUMBER(P86),IFERROR(IF(VLOOKUP(I86,'別記第４号様式_関係書類_就業規則等一覧（変更）'!$A$13:$G$35,7,FALSE)=0,"",2*VLOOKUP(I86,'別記第４号様式_関係書類_就業規則等一覧（変更）'!$A$13:$G$35,7,FALSE)),""),"")</f>
        <v/>
      </c>
      <c r="R86" s="154" t="str" cm="1">
        <f t="array" ref="R86">IF(L86&lt;&gt;"",
   IF(COUNT(M86:N86),L86*MIN(IF(M86:N86&lt;&gt;"",M86:N86)),""),
   IF(O86&lt;&gt;"",
      IF(COUNT(P86:Q86),O86*MIN(IF(P86:Q86&lt;&gt;"",P86:Q86)),""),
      ""
   )
)</f>
        <v/>
      </c>
      <c r="X86" s="150" t="str">
        <f t="shared" si="5"/>
        <v/>
      </c>
    </row>
    <row r="87" spans="1:24" ht="19" customHeight="1">
      <c r="A87" s="151">
        <v>76</v>
      </c>
      <c r="B87" s="36"/>
      <c r="C87" s="36"/>
      <c r="D87" s="36"/>
      <c r="E87" s="36"/>
      <c r="F87" s="37"/>
      <c r="G87" s="37"/>
      <c r="H87" s="94"/>
      <c r="I87" s="38"/>
      <c r="J87" s="72"/>
      <c r="K87" s="39"/>
      <c r="L87" s="40"/>
      <c r="M87" s="73" t="str">
        <f t="shared" si="3"/>
        <v/>
      </c>
      <c r="N87" s="153" t="str">
        <f>IF(ISNUMBER(M87),IFERROR(IF(VLOOKUP(I87,'別記第４号様式_関係書類_就業規則等一覧（変更）'!$A$13:$G$35,6,FALSE)=0,"",VLOOKUP(I87,'別記第４号様式_関係書類_就業規則等一覧（変更）'!$A$13:$G$35,6,FALSE)),""),"")</f>
        <v/>
      </c>
      <c r="O87" s="40"/>
      <c r="P87" s="73" t="str">
        <f t="shared" si="4"/>
        <v/>
      </c>
      <c r="Q87" s="153" t="str">
        <f>IF(ISNUMBER(P87),IFERROR(IF(VLOOKUP(I87,'別記第４号様式_関係書類_就業規則等一覧（変更）'!$A$13:$G$35,7,FALSE)=0,"",2*VLOOKUP(I87,'別記第４号様式_関係書類_就業規則等一覧（変更）'!$A$13:$G$35,7,FALSE)),""),"")</f>
        <v/>
      </c>
      <c r="R87" s="154" t="str" cm="1">
        <f t="array" ref="R87">IF(L87&lt;&gt;"",
   IF(COUNT(M87:N87),L87*MIN(IF(M87:N87&lt;&gt;"",M87:N87)),""),
   IF(O87&lt;&gt;"",
      IF(COUNT(P87:Q87),O87*MIN(IF(P87:Q87&lt;&gt;"",P87:Q87)),""),
      ""
   )
)</f>
        <v/>
      </c>
      <c r="X87" s="150" t="str">
        <f t="shared" si="5"/>
        <v/>
      </c>
    </row>
    <row r="88" spans="1:24" ht="19" customHeight="1">
      <c r="A88" s="151">
        <v>77</v>
      </c>
      <c r="B88" s="36"/>
      <c r="C88" s="36"/>
      <c r="D88" s="36"/>
      <c r="E88" s="36"/>
      <c r="F88" s="37"/>
      <c r="G88" s="37"/>
      <c r="H88" s="94"/>
      <c r="I88" s="38"/>
      <c r="J88" s="72"/>
      <c r="K88" s="39"/>
      <c r="L88" s="40"/>
      <c r="M88" s="73" t="str">
        <f t="shared" si="3"/>
        <v/>
      </c>
      <c r="N88" s="153" t="str">
        <f>IF(ISNUMBER(M88),IFERROR(IF(VLOOKUP(I88,'別記第４号様式_関係書類_就業規則等一覧（変更）'!$A$13:$G$35,6,FALSE)=0,"",VLOOKUP(I88,'別記第４号様式_関係書類_就業規則等一覧（変更）'!$A$13:$G$35,6,FALSE)),""),"")</f>
        <v/>
      </c>
      <c r="O88" s="40"/>
      <c r="P88" s="73" t="str">
        <f t="shared" si="4"/>
        <v/>
      </c>
      <c r="Q88" s="153" t="str">
        <f>IF(ISNUMBER(P88),IFERROR(IF(VLOOKUP(I88,'別記第４号様式_関係書類_就業規則等一覧（変更）'!$A$13:$G$35,7,FALSE)=0,"",2*VLOOKUP(I88,'別記第４号様式_関係書類_就業規則等一覧（変更）'!$A$13:$G$35,7,FALSE)),""),"")</f>
        <v/>
      </c>
      <c r="R88" s="154" t="str" cm="1">
        <f t="array" ref="R88">IF(L88&lt;&gt;"",
   IF(COUNT(M88:N88),L88*MIN(IF(M88:N88&lt;&gt;"",M88:N88)),""),
   IF(O88&lt;&gt;"",
      IF(COUNT(P88:Q88),O88*MIN(IF(P88:Q88&lt;&gt;"",P88:Q88)),""),
      ""
   )
)</f>
        <v/>
      </c>
      <c r="X88" s="150" t="str">
        <f t="shared" si="5"/>
        <v/>
      </c>
    </row>
    <row r="89" spans="1:24" ht="19" customHeight="1">
      <c r="A89" s="151">
        <v>78</v>
      </c>
      <c r="B89" s="36"/>
      <c r="C89" s="36"/>
      <c r="D89" s="36"/>
      <c r="E89" s="36"/>
      <c r="F89" s="37"/>
      <c r="G89" s="37"/>
      <c r="H89" s="94"/>
      <c r="I89" s="38"/>
      <c r="J89" s="72"/>
      <c r="K89" s="39"/>
      <c r="L89" s="40"/>
      <c r="M89" s="73" t="str">
        <f t="shared" si="3"/>
        <v/>
      </c>
      <c r="N89" s="153" t="str">
        <f>IF(ISNUMBER(M89),IFERROR(IF(VLOOKUP(I89,'別記第４号様式_関係書類_就業規則等一覧（変更）'!$A$13:$G$35,6,FALSE)=0,"",VLOOKUP(I89,'別記第４号様式_関係書類_就業規則等一覧（変更）'!$A$13:$G$35,6,FALSE)),""),"")</f>
        <v/>
      </c>
      <c r="O89" s="40"/>
      <c r="P89" s="73" t="str">
        <f t="shared" si="4"/>
        <v/>
      </c>
      <c r="Q89" s="153" t="str">
        <f>IF(ISNUMBER(P89),IFERROR(IF(VLOOKUP(I89,'別記第４号様式_関係書類_就業規則等一覧（変更）'!$A$13:$G$35,7,FALSE)=0,"",2*VLOOKUP(I89,'別記第４号様式_関係書類_就業規則等一覧（変更）'!$A$13:$G$35,7,FALSE)),""),"")</f>
        <v/>
      </c>
      <c r="R89" s="154" t="str" cm="1">
        <f t="array" ref="R89">IF(L89&lt;&gt;"",
   IF(COUNT(M89:N89),L89*MIN(IF(M89:N89&lt;&gt;"",M89:N89)),""),
   IF(O89&lt;&gt;"",
      IF(COUNT(P89:Q89),O89*MIN(IF(P89:Q89&lt;&gt;"",P89:Q89)),""),
      ""
   )
)</f>
        <v/>
      </c>
      <c r="V89" s="144"/>
      <c r="X89" s="150" t="str">
        <f t="shared" si="5"/>
        <v/>
      </c>
    </row>
    <row r="90" spans="1:24" ht="19" customHeight="1">
      <c r="A90" s="151">
        <v>79</v>
      </c>
      <c r="B90" s="36"/>
      <c r="C90" s="36"/>
      <c r="D90" s="36"/>
      <c r="E90" s="36"/>
      <c r="F90" s="37"/>
      <c r="G90" s="37"/>
      <c r="H90" s="94"/>
      <c r="I90" s="38"/>
      <c r="J90" s="72"/>
      <c r="K90" s="39"/>
      <c r="L90" s="40"/>
      <c r="M90" s="73" t="str">
        <f t="shared" si="3"/>
        <v/>
      </c>
      <c r="N90" s="153" t="str">
        <f>IF(ISNUMBER(M90),IFERROR(IF(VLOOKUP(I90,'別記第４号様式_関係書類_就業規則等一覧（変更）'!$A$13:$G$35,6,FALSE)=0,"",VLOOKUP(I90,'別記第４号様式_関係書類_就業規則等一覧（変更）'!$A$13:$G$35,6,FALSE)),""),"")</f>
        <v/>
      </c>
      <c r="O90" s="40"/>
      <c r="P90" s="73" t="str">
        <f t="shared" si="4"/>
        <v/>
      </c>
      <c r="Q90" s="153" t="str">
        <f>IF(ISNUMBER(P90),IFERROR(IF(VLOOKUP(I90,'別記第４号様式_関係書類_就業規則等一覧（変更）'!$A$13:$G$35,7,FALSE)=0,"",2*VLOOKUP(I90,'別記第４号様式_関係書類_就業規則等一覧（変更）'!$A$13:$G$35,7,FALSE)),""),"")</f>
        <v/>
      </c>
      <c r="R90" s="154" t="str" cm="1">
        <f t="array" ref="R90">IF(L90&lt;&gt;"",
   IF(COUNT(M90:N90),L90*MIN(IF(M90:N90&lt;&gt;"",M90:N90)),""),
   IF(O90&lt;&gt;"",
      IF(COUNT(P90:Q90),O90*MIN(IF(P90:Q90&lt;&gt;"",P90:Q90)),""),
      ""
   )
)</f>
        <v/>
      </c>
      <c r="X90" s="150" t="str">
        <f t="shared" si="5"/>
        <v/>
      </c>
    </row>
    <row r="91" spans="1:24" ht="19" customHeight="1">
      <c r="A91" s="151">
        <v>80</v>
      </c>
      <c r="B91" s="36"/>
      <c r="C91" s="36"/>
      <c r="D91" s="36"/>
      <c r="E91" s="36"/>
      <c r="F91" s="37"/>
      <c r="G91" s="37"/>
      <c r="H91" s="94"/>
      <c r="I91" s="38"/>
      <c r="J91" s="72"/>
      <c r="K91" s="39"/>
      <c r="L91" s="40"/>
      <c r="M91" s="73" t="str">
        <f t="shared" si="3"/>
        <v/>
      </c>
      <c r="N91" s="153" t="str">
        <f>IF(ISNUMBER(M91),IFERROR(IF(VLOOKUP(I91,'別記第４号様式_関係書類_就業規則等一覧（変更）'!$A$13:$G$35,6,FALSE)=0,"",VLOOKUP(I91,'別記第４号様式_関係書類_就業規則等一覧（変更）'!$A$13:$G$35,6,FALSE)),""),"")</f>
        <v/>
      </c>
      <c r="O91" s="40"/>
      <c r="P91" s="73" t="str">
        <f t="shared" si="4"/>
        <v/>
      </c>
      <c r="Q91" s="153" t="str">
        <f>IF(ISNUMBER(P91),IFERROR(IF(VLOOKUP(I91,'別記第４号様式_関係書類_就業規則等一覧（変更）'!$A$13:$G$35,7,FALSE)=0,"",2*VLOOKUP(I91,'別記第４号様式_関係書類_就業規則等一覧（変更）'!$A$13:$G$35,7,FALSE)),""),"")</f>
        <v/>
      </c>
      <c r="R91" s="154" t="str" cm="1">
        <f t="array" ref="R91">IF(L91&lt;&gt;"",
   IF(COUNT(M91:N91),L91*MIN(IF(M91:N91&lt;&gt;"",M91:N91)),""),
   IF(O91&lt;&gt;"",
      IF(COUNT(P91:Q91),O91*MIN(IF(P91:Q91&lt;&gt;"",P91:Q91)),""),
      ""
   )
)</f>
        <v/>
      </c>
      <c r="X91" s="150" t="str">
        <f t="shared" si="5"/>
        <v/>
      </c>
    </row>
    <row r="92" spans="1:24" ht="19" customHeight="1">
      <c r="A92" s="151">
        <v>81</v>
      </c>
      <c r="B92" s="36"/>
      <c r="C92" s="36"/>
      <c r="D92" s="36"/>
      <c r="E92" s="36"/>
      <c r="F92" s="37"/>
      <c r="G92" s="37"/>
      <c r="H92" s="94"/>
      <c r="I92" s="38"/>
      <c r="J92" s="72"/>
      <c r="K92" s="39"/>
      <c r="L92" s="40"/>
      <c r="M92" s="73" t="str">
        <f t="shared" si="3"/>
        <v/>
      </c>
      <c r="N92" s="153" t="str">
        <f>IF(ISNUMBER(M92),IFERROR(IF(VLOOKUP(I92,'別記第４号様式_関係書類_就業規則等一覧（変更）'!$A$13:$G$35,6,FALSE)=0,"",VLOOKUP(I92,'別記第４号様式_関係書類_就業規則等一覧（変更）'!$A$13:$G$35,6,FALSE)),""),"")</f>
        <v/>
      </c>
      <c r="O92" s="40"/>
      <c r="P92" s="73" t="str">
        <f t="shared" si="4"/>
        <v/>
      </c>
      <c r="Q92" s="153" t="str">
        <f>IF(ISNUMBER(P92),IFERROR(IF(VLOOKUP(I92,'別記第４号様式_関係書類_就業規則等一覧（変更）'!$A$13:$G$35,7,FALSE)=0,"",2*VLOOKUP(I92,'別記第４号様式_関係書類_就業規則等一覧（変更）'!$A$13:$G$35,7,FALSE)),""),"")</f>
        <v/>
      </c>
      <c r="R92" s="154" t="str" cm="1">
        <f t="array" ref="R92">IF(L92&lt;&gt;"",
   IF(COUNT(M92:N92),L92*MIN(IF(M92:N92&lt;&gt;"",M92:N92)),""),
   IF(O92&lt;&gt;"",
      IF(COUNT(P92:Q92),O92*MIN(IF(P92:Q92&lt;&gt;"",P92:Q92)),""),
      ""
   )
)</f>
        <v/>
      </c>
      <c r="X92" s="150" t="str">
        <f t="shared" si="5"/>
        <v/>
      </c>
    </row>
    <row r="93" spans="1:24" ht="19" customHeight="1">
      <c r="A93" s="151">
        <v>82</v>
      </c>
      <c r="B93" s="36"/>
      <c r="C93" s="36"/>
      <c r="D93" s="36"/>
      <c r="E93" s="36"/>
      <c r="F93" s="37"/>
      <c r="G93" s="37"/>
      <c r="H93" s="94"/>
      <c r="I93" s="38"/>
      <c r="J93" s="72"/>
      <c r="K93" s="39"/>
      <c r="L93" s="40"/>
      <c r="M93" s="73" t="str">
        <f t="shared" si="3"/>
        <v/>
      </c>
      <c r="N93" s="153" t="str">
        <f>IF(ISNUMBER(M93),IFERROR(IF(VLOOKUP(I93,'別記第４号様式_関係書類_就業規則等一覧（変更）'!$A$13:$G$35,6,FALSE)=0,"",VLOOKUP(I93,'別記第４号様式_関係書類_就業規則等一覧（変更）'!$A$13:$G$35,6,FALSE)),""),"")</f>
        <v/>
      </c>
      <c r="O93" s="40"/>
      <c r="P93" s="73" t="str">
        <f t="shared" si="4"/>
        <v/>
      </c>
      <c r="Q93" s="153" t="str">
        <f>IF(ISNUMBER(P93),IFERROR(IF(VLOOKUP(I93,'別記第４号様式_関係書類_就業規則等一覧（変更）'!$A$13:$G$35,7,FALSE)=0,"",2*VLOOKUP(I93,'別記第４号様式_関係書類_就業規則等一覧（変更）'!$A$13:$G$35,7,FALSE)),""),"")</f>
        <v/>
      </c>
      <c r="R93" s="154" t="str" cm="1">
        <f t="array" ref="R93">IF(L93&lt;&gt;"",
   IF(COUNT(M93:N93),L93*MIN(IF(M93:N93&lt;&gt;"",M93:N93)),""),
   IF(O93&lt;&gt;"",
      IF(COUNT(P93:Q93),O93*MIN(IF(P93:Q93&lt;&gt;"",P93:Q93)),""),
      ""
   )
)</f>
        <v/>
      </c>
      <c r="X93" s="150" t="str">
        <f t="shared" si="5"/>
        <v/>
      </c>
    </row>
    <row r="94" spans="1:24" ht="19" customHeight="1">
      <c r="A94" s="151">
        <v>83</v>
      </c>
      <c r="B94" s="36"/>
      <c r="C94" s="36"/>
      <c r="D94" s="36"/>
      <c r="E94" s="36"/>
      <c r="F94" s="37"/>
      <c r="G94" s="37"/>
      <c r="H94" s="94"/>
      <c r="I94" s="38"/>
      <c r="J94" s="72"/>
      <c r="K94" s="39"/>
      <c r="L94" s="40"/>
      <c r="M94" s="73" t="str">
        <f t="shared" si="3"/>
        <v/>
      </c>
      <c r="N94" s="153" t="str">
        <f>IF(ISNUMBER(M94),IFERROR(IF(VLOOKUP(I94,'別記第４号様式_関係書類_就業規則等一覧（変更）'!$A$13:$G$35,6,FALSE)=0,"",VLOOKUP(I94,'別記第４号様式_関係書類_就業規則等一覧（変更）'!$A$13:$G$35,6,FALSE)),""),"")</f>
        <v/>
      </c>
      <c r="O94" s="40"/>
      <c r="P94" s="73" t="str">
        <f t="shared" si="4"/>
        <v/>
      </c>
      <c r="Q94" s="153" t="str">
        <f>IF(ISNUMBER(P94),IFERROR(IF(VLOOKUP(I94,'別記第４号様式_関係書類_就業規則等一覧（変更）'!$A$13:$G$35,7,FALSE)=0,"",2*VLOOKUP(I94,'別記第４号様式_関係書類_就業規則等一覧（変更）'!$A$13:$G$35,7,FALSE)),""),"")</f>
        <v/>
      </c>
      <c r="R94" s="154" t="str" cm="1">
        <f t="array" ref="R94">IF(L94&lt;&gt;"",
   IF(COUNT(M94:N94),L94*MIN(IF(M94:N94&lt;&gt;"",M94:N94)),""),
   IF(O94&lt;&gt;"",
      IF(COUNT(P94:Q94),O94*MIN(IF(P94:Q94&lt;&gt;"",P94:Q94)),""),
      ""
   )
)</f>
        <v/>
      </c>
      <c r="X94" s="150" t="str">
        <f t="shared" si="5"/>
        <v/>
      </c>
    </row>
    <row r="95" spans="1:24" ht="19" customHeight="1">
      <c r="A95" s="151">
        <v>84</v>
      </c>
      <c r="B95" s="36"/>
      <c r="C95" s="36"/>
      <c r="D95" s="36"/>
      <c r="E95" s="36"/>
      <c r="F95" s="37"/>
      <c r="G95" s="37"/>
      <c r="H95" s="94"/>
      <c r="I95" s="38"/>
      <c r="J95" s="72"/>
      <c r="K95" s="39"/>
      <c r="L95" s="40"/>
      <c r="M95" s="73" t="str">
        <f t="shared" si="3"/>
        <v/>
      </c>
      <c r="N95" s="153" t="str">
        <f>IF(ISNUMBER(M95),IFERROR(IF(VLOOKUP(I95,'別記第４号様式_関係書類_就業規則等一覧（変更）'!$A$13:$G$35,6,FALSE)=0,"",VLOOKUP(I95,'別記第４号様式_関係書類_就業規則等一覧（変更）'!$A$13:$G$35,6,FALSE)),""),"")</f>
        <v/>
      </c>
      <c r="O95" s="40"/>
      <c r="P95" s="73" t="str">
        <f t="shared" si="4"/>
        <v/>
      </c>
      <c r="Q95" s="153" t="str">
        <f>IF(ISNUMBER(P95),IFERROR(IF(VLOOKUP(I95,'別記第４号様式_関係書類_就業規則等一覧（変更）'!$A$13:$G$35,7,FALSE)=0,"",2*VLOOKUP(I95,'別記第４号様式_関係書類_就業規則等一覧（変更）'!$A$13:$G$35,7,FALSE)),""),"")</f>
        <v/>
      </c>
      <c r="R95" s="154" t="str" cm="1">
        <f t="array" ref="R95">IF(L95&lt;&gt;"",
   IF(COUNT(M95:N95),L95*MIN(IF(M95:N95&lt;&gt;"",M95:N95)),""),
   IF(O95&lt;&gt;"",
      IF(COUNT(P95:Q95),O95*MIN(IF(P95:Q95&lt;&gt;"",P95:Q95)),""),
      ""
   )
)</f>
        <v/>
      </c>
      <c r="X95" s="150" t="str">
        <f t="shared" si="5"/>
        <v/>
      </c>
    </row>
    <row r="96" spans="1:24" ht="19" customHeight="1">
      <c r="A96" s="151">
        <v>85</v>
      </c>
      <c r="B96" s="36"/>
      <c r="C96" s="36"/>
      <c r="D96" s="36"/>
      <c r="E96" s="36"/>
      <c r="F96" s="37"/>
      <c r="G96" s="37"/>
      <c r="H96" s="94"/>
      <c r="I96" s="38"/>
      <c r="J96" s="72"/>
      <c r="K96" s="39"/>
      <c r="L96" s="40"/>
      <c r="M96" s="73" t="str">
        <f t="shared" si="3"/>
        <v/>
      </c>
      <c r="N96" s="153" t="str">
        <f>IF(ISNUMBER(M96),IFERROR(IF(VLOOKUP(I96,'別記第４号様式_関係書類_就業規則等一覧（変更）'!$A$13:$G$35,6,FALSE)=0,"",VLOOKUP(I96,'別記第４号様式_関係書類_就業規則等一覧（変更）'!$A$13:$G$35,6,FALSE)),""),"")</f>
        <v/>
      </c>
      <c r="O96" s="40"/>
      <c r="P96" s="73" t="str">
        <f t="shared" si="4"/>
        <v/>
      </c>
      <c r="Q96" s="153" t="str">
        <f>IF(ISNUMBER(P96),IFERROR(IF(VLOOKUP(I96,'別記第４号様式_関係書類_就業規則等一覧（変更）'!$A$13:$G$35,7,FALSE)=0,"",2*VLOOKUP(I96,'別記第４号様式_関係書類_就業規則等一覧（変更）'!$A$13:$G$35,7,FALSE)),""),"")</f>
        <v/>
      </c>
      <c r="R96" s="154" t="str" cm="1">
        <f t="array" ref="R96">IF(L96&lt;&gt;"",
   IF(COUNT(M96:N96),L96*MIN(IF(M96:N96&lt;&gt;"",M96:N96)),""),
   IF(O96&lt;&gt;"",
      IF(COUNT(P96:Q96),O96*MIN(IF(P96:Q96&lt;&gt;"",P96:Q96)),""),
      ""
   )
)</f>
        <v/>
      </c>
      <c r="X96" s="150" t="str">
        <f t="shared" si="5"/>
        <v/>
      </c>
    </row>
    <row r="97" spans="1:24" ht="19" customHeight="1">
      <c r="A97" s="151">
        <v>86</v>
      </c>
      <c r="B97" s="36"/>
      <c r="C97" s="36"/>
      <c r="D97" s="36"/>
      <c r="E97" s="36"/>
      <c r="F97" s="37"/>
      <c r="G97" s="37"/>
      <c r="H97" s="94"/>
      <c r="I97" s="38"/>
      <c r="J97" s="72"/>
      <c r="K97" s="39"/>
      <c r="L97" s="40"/>
      <c r="M97" s="73" t="str">
        <f t="shared" si="3"/>
        <v/>
      </c>
      <c r="N97" s="153" t="str">
        <f>IF(ISNUMBER(M97),IFERROR(IF(VLOOKUP(I97,'別記第４号様式_関係書類_就業規則等一覧（変更）'!$A$13:$G$35,6,FALSE)=0,"",VLOOKUP(I97,'別記第４号様式_関係書類_就業規則等一覧（変更）'!$A$13:$G$35,6,FALSE)),""),"")</f>
        <v/>
      </c>
      <c r="O97" s="40"/>
      <c r="P97" s="73" t="str">
        <f t="shared" si="4"/>
        <v/>
      </c>
      <c r="Q97" s="153" t="str">
        <f>IF(ISNUMBER(P97),IFERROR(IF(VLOOKUP(I97,'別記第４号様式_関係書類_就業規則等一覧（変更）'!$A$13:$G$35,7,FALSE)=0,"",2*VLOOKUP(I97,'別記第４号様式_関係書類_就業規則等一覧（変更）'!$A$13:$G$35,7,FALSE)),""),"")</f>
        <v/>
      </c>
      <c r="R97" s="154" t="str" cm="1">
        <f t="array" ref="R97">IF(L97&lt;&gt;"",
   IF(COUNT(M97:N97),L97*MIN(IF(M97:N97&lt;&gt;"",M97:N97)),""),
   IF(O97&lt;&gt;"",
      IF(COUNT(P97:Q97),O97*MIN(IF(P97:Q97&lt;&gt;"",P97:Q97)),""),
      ""
   )
)</f>
        <v/>
      </c>
      <c r="X97" s="150" t="str">
        <f t="shared" si="5"/>
        <v/>
      </c>
    </row>
    <row r="98" spans="1:24" ht="19" customHeight="1">
      <c r="A98" s="151">
        <v>87</v>
      </c>
      <c r="B98" s="36"/>
      <c r="C98" s="36"/>
      <c r="D98" s="36"/>
      <c r="E98" s="36"/>
      <c r="F98" s="37"/>
      <c r="G98" s="37"/>
      <c r="H98" s="94"/>
      <c r="I98" s="38"/>
      <c r="J98" s="72"/>
      <c r="K98" s="39"/>
      <c r="L98" s="40"/>
      <c r="M98" s="73" t="str">
        <f t="shared" si="3"/>
        <v/>
      </c>
      <c r="N98" s="153" t="str">
        <f>IF(ISNUMBER(M98),IFERROR(IF(VLOOKUP(I98,'別記第４号様式_関係書類_就業規則等一覧（変更）'!$A$13:$G$35,6,FALSE)=0,"",VLOOKUP(I98,'別記第４号様式_関係書類_就業規則等一覧（変更）'!$A$13:$G$35,6,FALSE)),""),"")</f>
        <v/>
      </c>
      <c r="O98" s="40"/>
      <c r="P98" s="73" t="str">
        <f t="shared" si="4"/>
        <v/>
      </c>
      <c r="Q98" s="153" t="str">
        <f>IF(ISNUMBER(P98),IFERROR(IF(VLOOKUP(I98,'別記第４号様式_関係書類_就業規則等一覧（変更）'!$A$13:$G$35,7,FALSE)=0,"",2*VLOOKUP(I98,'別記第４号様式_関係書類_就業規則等一覧（変更）'!$A$13:$G$35,7,FALSE)),""),"")</f>
        <v/>
      </c>
      <c r="R98" s="154" t="str" cm="1">
        <f t="array" ref="R98">IF(L98&lt;&gt;"",
   IF(COUNT(M98:N98),L98*MIN(IF(M98:N98&lt;&gt;"",M98:N98)),""),
   IF(O98&lt;&gt;"",
      IF(COUNT(P98:Q98),O98*MIN(IF(P98:Q98&lt;&gt;"",P98:Q98)),""),
      ""
   )
)</f>
        <v/>
      </c>
      <c r="X98" s="150" t="str">
        <f t="shared" si="5"/>
        <v/>
      </c>
    </row>
    <row r="99" spans="1:24" ht="19" customHeight="1">
      <c r="A99" s="151">
        <v>88</v>
      </c>
      <c r="B99" s="36"/>
      <c r="C99" s="36"/>
      <c r="D99" s="36"/>
      <c r="E99" s="36"/>
      <c r="F99" s="37"/>
      <c r="G99" s="37"/>
      <c r="H99" s="94"/>
      <c r="I99" s="38"/>
      <c r="J99" s="72"/>
      <c r="K99" s="39"/>
      <c r="L99" s="40"/>
      <c r="M99" s="73" t="str">
        <f t="shared" si="3"/>
        <v/>
      </c>
      <c r="N99" s="153" t="str">
        <f>IF(ISNUMBER(M99),IFERROR(IF(VLOOKUP(I99,'別記第４号様式_関係書類_就業規則等一覧（変更）'!$A$13:$G$35,6,FALSE)=0,"",VLOOKUP(I99,'別記第４号様式_関係書類_就業規則等一覧（変更）'!$A$13:$G$35,6,FALSE)),""),"")</f>
        <v/>
      </c>
      <c r="O99" s="40"/>
      <c r="P99" s="73" t="str">
        <f t="shared" si="4"/>
        <v/>
      </c>
      <c r="Q99" s="153" t="str">
        <f>IF(ISNUMBER(P99),IFERROR(IF(VLOOKUP(I99,'別記第４号様式_関係書類_就業規則等一覧（変更）'!$A$13:$G$35,7,FALSE)=0,"",2*VLOOKUP(I99,'別記第４号様式_関係書類_就業規則等一覧（変更）'!$A$13:$G$35,7,FALSE)),""),"")</f>
        <v/>
      </c>
      <c r="R99" s="154" t="str" cm="1">
        <f t="array" ref="R99">IF(L99&lt;&gt;"",
   IF(COUNT(M99:N99),L99*MIN(IF(M99:N99&lt;&gt;"",M99:N99)),""),
   IF(O99&lt;&gt;"",
      IF(COUNT(P99:Q99),O99*MIN(IF(P99:Q99&lt;&gt;"",P99:Q99)),""),
      ""
   )
)</f>
        <v/>
      </c>
      <c r="X99" s="150" t="str">
        <f t="shared" si="5"/>
        <v/>
      </c>
    </row>
    <row r="100" spans="1:24" ht="19" customHeight="1">
      <c r="A100" s="151">
        <v>89</v>
      </c>
      <c r="B100" s="36"/>
      <c r="C100" s="36"/>
      <c r="D100" s="36"/>
      <c r="E100" s="36"/>
      <c r="F100" s="37"/>
      <c r="G100" s="37"/>
      <c r="H100" s="94"/>
      <c r="I100" s="38"/>
      <c r="J100" s="72"/>
      <c r="K100" s="39"/>
      <c r="L100" s="40"/>
      <c r="M100" s="73" t="str">
        <f t="shared" si="3"/>
        <v/>
      </c>
      <c r="N100" s="153" t="str">
        <f>IF(ISNUMBER(M100),IFERROR(IF(VLOOKUP(I100,'別記第４号様式_関係書類_就業規則等一覧（変更）'!$A$13:$G$35,6,FALSE)=0,"",VLOOKUP(I100,'別記第４号様式_関係書類_就業規則等一覧（変更）'!$A$13:$G$35,6,FALSE)),""),"")</f>
        <v/>
      </c>
      <c r="O100" s="40"/>
      <c r="P100" s="73" t="str">
        <f t="shared" si="4"/>
        <v/>
      </c>
      <c r="Q100" s="153" t="str">
        <f>IF(ISNUMBER(P100),IFERROR(IF(VLOOKUP(I100,'別記第４号様式_関係書類_就業規則等一覧（変更）'!$A$13:$G$35,7,FALSE)=0,"",2*VLOOKUP(I100,'別記第４号様式_関係書類_就業規則等一覧（変更）'!$A$13:$G$35,7,FALSE)),""),"")</f>
        <v/>
      </c>
      <c r="R100" s="154" t="str" cm="1">
        <f t="array" ref="R100">IF(L100&lt;&gt;"",
   IF(COUNT(M100:N100),L100*MIN(IF(M100:N100&lt;&gt;"",M100:N100)),""),
   IF(O100&lt;&gt;"",
      IF(COUNT(P100:Q100),O100*MIN(IF(P100:Q100&lt;&gt;"",P100:Q100)),""),
      ""
   )
)</f>
        <v/>
      </c>
      <c r="X100" s="150" t="str">
        <f t="shared" si="5"/>
        <v/>
      </c>
    </row>
    <row r="101" spans="1:24" ht="19" customHeight="1">
      <c r="A101" s="151">
        <v>90</v>
      </c>
      <c r="B101" s="36"/>
      <c r="C101" s="36"/>
      <c r="D101" s="36"/>
      <c r="E101" s="36"/>
      <c r="F101" s="37"/>
      <c r="G101" s="37"/>
      <c r="H101" s="94"/>
      <c r="I101" s="38"/>
      <c r="J101" s="72"/>
      <c r="K101" s="39"/>
      <c r="L101" s="40"/>
      <c r="M101" s="73" t="str">
        <f t="shared" si="3"/>
        <v/>
      </c>
      <c r="N101" s="153" t="str">
        <f>IF(ISNUMBER(M101),IFERROR(IF(VLOOKUP(I101,'別記第４号様式_関係書類_就業規則等一覧（変更）'!$A$13:$G$35,6,FALSE)=0,"",VLOOKUP(I101,'別記第４号様式_関係書類_就業規則等一覧（変更）'!$A$13:$G$35,6,FALSE)),""),"")</f>
        <v/>
      </c>
      <c r="O101" s="40"/>
      <c r="P101" s="73" t="str">
        <f t="shared" si="4"/>
        <v/>
      </c>
      <c r="Q101" s="153" t="str">
        <f>IF(ISNUMBER(P101),IFERROR(IF(VLOOKUP(I101,'別記第４号様式_関係書類_就業規則等一覧（変更）'!$A$13:$G$35,7,FALSE)=0,"",2*VLOOKUP(I101,'別記第４号様式_関係書類_就業規則等一覧（変更）'!$A$13:$G$35,7,FALSE)),""),"")</f>
        <v/>
      </c>
      <c r="R101" s="154" t="str" cm="1">
        <f t="array" ref="R101">IF(L101&lt;&gt;"",
   IF(COUNT(M101:N101),L101*MIN(IF(M101:N101&lt;&gt;"",M101:N101)),""),
   IF(O101&lt;&gt;"",
      IF(COUNT(P101:Q101),O101*MIN(IF(P101:Q101&lt;&gt;"",P101:Q101)),""),
      ""
   )
)</f>
        <v/>
      </c>
      <c r="X101" s="150" t="str">
        <f t="shared" si="5"/>
        <v/>
      </c>
    </row>
    <row r="102" spans="1:24" ht="19" customHeight="1">
      <c r="A102" s="151">
        <v>91</v>
      </c>
      <c r="B102" s="36"/>
      <c r="C102" s="36"/>
      <c r="D102" s="36"/>
      <c r="E102" s="36"/>
      <c r="F102" s="37"/>
      <c r="G102" s="37"/>
      <c r="H102" s="94"/>
      <c r="I102" s="38"/>
      <c r="J102" s="72"/>
      <c r="K102" s="39"/>
      <c r="L102" s="40"/>
      <c r="M102" s="73" t="str">
        <f t="shared" si="3"/>
        <v/>
      </c>
      <c r="N102" s="153" t="str">
        <f>IF(ISNUMBER(M102),IFERROR(IF(VLOOKUP(I102,'別記第４号様式_関係書類_就業規則等一覧（変更）'!$A$13:$G$35,6,FALSE)=0,"",VLOOKUP(I102,'別記第４号様式_関係書類_就業規則等一覧（変更）'!$A$13:$G$35,6,FALSE)),""),"")</f>
        <v/>
      </c>
      <c r="O102" s="40"/>
      <c r="P102" s="73" t="str">
        <f t="shared" si="4"/>
        <v/>
      </c>
      <c r="Q102" s="153" t="str">
        <f>IF(ISNUMBER(P102),IFERROR(IF(VLOOKUP(I102,'別記第４号様式_関係書類_就業規則等一覧（変更）'!$A$13:$G$35,7,FALSE)=0,"",2*VLOOKUP(I102,'別記第４号様式_関係書類_就業規則等一覧（変更）'!$A$13:$G$35,7,FALSE)),""),"")</f>
        <v/>
      </c>
      <c r="R102" s="154" t="str" cm="1">
        <f t="array" ref="R102">IF(L102&lt;&gt;"",
   IF(COUNT(M102:N102),L102*MIN(IF(M102:N102&lt;&gt;"",M102:N102)),""),
   IF(O102&lt;&gt;"",
      IF(COUNT(P102:Q102),O102*MIN(IF(P102:Q102&lt;&gt;"",P102:Q102)),""),
      ""
   )
)</f>
        <v/>
      </c>
      <c r="V102" s="144"/>
      <c r="X102" s="150" t="str">
        <f t="shared" si="5"/>
        <v/>
      </c>
    </row>
    <row r="103" spans="1:24" ht="19" customHeight="1">
      <c r="A103" s="151">
        <v>92</v>
      </c>
      <c r="B103" s="36"/>
      <c r="C103" s="36"/>
      <c r="D103" s="36"/>
      <c r="E103" s="36"/>
      <c r="F103" s="37"/>
      <c r="G103" s="37"/>
      <c r="H103" s="94"/>
      <c r="I103" s="38"/>
      <c r="J103" s="72"/>
      <c r="K103" s="39"/>
      <c r="L103" s="40"/>
      <c r="M103" s="73" t="str">
        <f t="shared" si="3"/>
        <v/>
      </c>
      <c r="N103" s="153" t="str">
        <f>IF(ISNUMBER(M103),IFERROR(IF(VLOOKUP(I103,'別記第４号様式_関係書類_就業規則等一覧（変更）'!$A$13:$G$35,6,FALSE)=0,"",VLOOKUP(I103,'別記第４号様式_関係書類_就業規則等一覧（変更）'!$A$13:$G$35,6,FALSE)),""),"")</f>
        <v/>
      </c>
      <c r="O103" s="40"/>
      <c r="P103" s="73" t="str">
        <f t="shared" si="4"/>
        <v/>
      </c>
      <c r="Q103" s="153" t="str">
        <f>IF(ISNUMBER(P103),IFERROR(IF(VLOOKUP(I103,'別記第４号様式_関係書類_就業規則等一覧（変更）'!$A$13:$G$35,7,FALSE)=0,"",2*VLOOKUP(I103,'別記第４号様式_関係書類_就業規則等一覧（変更）'!$A$13:$G$35,7,FALSE)),""),"")</f>
        <v/>
      </c>
      <c r="R103" s="154" t="str" cm="1">
        <f t="array" ref="R103">IF(L103&lt;&gt;"",
   IF(COUNT(M103:N103),L103*MIN(IF(M103:N103&lt;&gt;"",M103:N103)),""),
   IF(O103&lt;&gt;"",
      IF(COUNT(P103:Q103),O103*MIN(IF(P103:Q103&lt;&gt;"",P103:Q103)),""),
      ""
   )
)</f>
        <v/>
      </c>
      <c r="X103" s="150" t="str">
        <f t="shared" si="5"/>
        <v/>
      </c>
    </row>
    <row r="104" spans="1:24" ht="19" customHeight="1">
      <c r="A104" s="151">
        <v>93</v>
      </c>
      <c r="B104" s="36"/>
      <c r="C104" s="36"/>
      <c r="D104" s="36"/>
      <c r="E104" s="36"/>
      <c r="F104" s="37"/>
      <c r="G104" s="37"/>
      <c r="H104" s="94"/>
      <c r="I104" s="38"/>
      <c r="J104" s="72"/>
      <c r="K104" s="39"/>
      <c r="L104" s="40"/>
      <c r="M104" s="73" t="str">
        <f t="shared" si="3"/>
        <v/>
      </c>
      <c r="N104" s="153" t="str">
        <f>IF(ISNUMBER(M104),IFERROR(IF(VLOOKUP(I104,'別記第４号様式_関係書類_就業規則等一覧（変更）'!$A$13:$G$35,6,FALSE)=0,"",VLOOKUP(I104,'別記第４号様式_関係書類_就業規則等一覧（変更）'!$A$13:$G$35,6,FALSE)),""),"")</f>
        <v/>
      </c>
      <c r="O104" s="40"/>
      <c r="P104" s="73" t="str">
        <f t="shared" si="4"/>
        <v/>
      </c>
      <c r="Q104" s="153" t="str">
        <f>IF(ISNUMBER(P104),IFERROR(IF(VLOOKUP(I104,'別記第４号様式_関係書類_就業規則等一覧（変更）'!$A$13:$G$35,7,FALSE)=0,"",2*VLOOKUP(I104,'別記第４号様式_関係書類_就業規則等一覧（変更）'!$A$13:$G$35,7,FALSE)),""),"")</f>
        <v/>
      </c>
      <c r="R104" s="154" t="str" cm="1">
        <f t="array" ref="R104">IF(L104&lt;&gt;"",
   IF(COUNT(M104:N104),L104*MIN(IF(M104:N104&lt;&gt;"",M104:N104)),""),
   IF(O104&lt;&gt;"",
      IF(COUNT(P104:Q104),O104*MIN(IF(P104:Q104&lt;&gt;"",P104:Q104)),""),
      ""
   )
)</f>
        <v/>
      </c>
      <c r="X104" s="150" t="str">
        <f t="shared" si="5"/>
        <v/>
      </c>
    </row>
    <row r="105" spans="1:24" ht="19" customHeight="1">
      <c r="A105" s="151">
        <v>94</v>
      </c>
      <c r="B105" s="36"/>
      <c r="C105" s="36"/>
      <c r="D105" s="36"/>
      <c r="E105" s="36"/>
      <c r="F105" s="37"/>
      <c r="G105" s="37"/>
      <c r="H105" s="94"/>
      <c r="I105" s="38"/>
      <c r="J105" s="72"/>
      <c r="K105" s="39"/>
      <c r="L105" s="40"/>
      <c r="M105" s="73" t="str">
        <f t="shared" si="3"/>
        <v/>
      </c>
      <c r="N105" s="153" t="str">
        <f>IF(ISNUMBER(M105),IFERROR(IF(VLOOKUP(I105,'別記第４号様式_関係書類_就業規則等一覧（変更）'!$A$13:$G$35,6,FALSE)=0,"",VLOOKUP(I105,'別記第４号様式_関係書類_就業規則等一覧（変更）'!$A$13:$G$35,6,FALSE)),""),"")</f>
        <v/>
      </c>
      <c r="O105" s="40"/>
      <c r="P105" s="73" t="str">
        <f t="shared" si="4"/>
        <v/>
      </c>
      <c r="Q105" s="153" t="str">
        <f>IF(ISNUMBER(P105),IFERROR(IF(VLOOKUP(I105,'別記第４号様式_関係書類_就業規則等一覧（変更）'!$A$13:$G$35,7,FALSE)=0,"",2*VLOOKUP(I105,'別記第４号様式_関係書類_就業規則等一覧（変更）'!$A$13:$G$35,7,FALSE)),""),"")</f>
        <v/>
      </c>
      <c r="R105" s="154" t="str" cm="1">
        <f t="array" ref="R105">IF(L105&lt;&gt;"",
   IF(COUNT(M105:N105),L105*MIN(IF(M105:N105&lt;&gt;"",M105:N105)),""),
   IF(O105&lt;&gt;"",
      IF(COUNT(P105:Q105),O105*MIN(IF(P105:Q105&lt;&gt;"",P105:Q105)),""),
      ""
   )
)</f>
        <v/>
      </c>
      <c r="X105" s="150" t="str">
        <f t="shared" si="5"/>
        <v/>
      </c>
    </row>
    <row r="106" spans="1:24" ht="19" customHeight="1">
      <c r="A106" s="151">
        <v>95</v>
      </c>
      <c r="B106" s="36"/>
      <c r="C106" s="36"/>
      <c r="D106" s="36"/>
      <c r="E106" s="36"/>
      <c r="F106" s="37"/>
      <c r="G106" s="37"/>
      <c r="H106" s="94"/>
      <c r="I106" s="38"/>
      <c r="J106" s="72"/>
      <c r="K106" s="39"/>
      <c r="L106" s="40"/>
      <c r="M106" s="73" t="str">
        <f t="shared" si="3"/>
        <v/>
      </c>
      <c r="N106" s="153" t="str">
        <f>IF(ISNUMBER(M106),IFERROR(IF(VLOOKUP(I106,'別記第４号様式_関係書類_就業規則等一覧（変更）'!$A$13:$G$35,6,FALSE)=0,"",VLOOKUP(I106,'別記第４号様式_関係書類_就業規則等一覧（変更）'!$A$13:$G$35,6,FALSE)),""),"")</f>
        <v/>
      </c>
      <c r="O106" s="40"/>
      <c r="P106" s="73" t="str">
        <f t="shared" si="4"/>
        <v/>
      </c>
      <c r="Q106" s="153" t="str">
        <f>IF(ISNUMBER(P106),IFERROR(IF(VLOOKUP(I106,'別記第４号様式_関係書類_就業規則等一覧（変更）'!$A$13:$G$35,7,FALSE)=0,"",2*VLOOKUP(I106,'別記第４号様式_関係書類_就業規則等一覧（変更）'!$A$13:$G$35,7,FALSE)),""),"")</f>
        <v/>
      </c>
      <c r="R106" s="154" t="str" cm="1">
        <f t="array" ref="R106">IF(L106&lt;&gt;"",
   IF(COUNT(M106:N106),L106*MIN(IF(M106:N106&lt;&gt;"",M106:N106)),""),
   IF(O106&lt;&gt;"",
      IF(COUNT(P106:Q106),O106*MIN(IF(P106:Q106&lt;&gt;"",P106:Q106)),""),
      ""
   )
)</f>
        <v/>
      </c>
      <c r="X106" s="150" t="str">
        <f t="shared" si="5"/>
        <v/>
      </c>
    </row>
    <row r="107" spans="1:24" ht="19" customHeight="1">
      <c r="A107" s="151">
        <v>96</v>
      </c>
      <c r="B107" s="36"/>
      <c r="C107" s="36"/>
      <c r="D107" s="36"/>
      <c r="E107" s="36"/>
      <c r="F107" s="37"/>
      <c r="G107" s="37"/>
      <c r="H107" s="94"/>
      <c r="I107" s="38"/>
      <c r="J107" s="72"/>
      <c r="K107" s="39"/>
      <c r="L107" s="40"/>
      <c r="M107" s="73" t="str">
        <f t="shared" si="3"/>
        <v/>
      </c>
      <c r="N107" s="153" t="str">
        <f>IF(ISNUMBER(M107),IFERROR(IF(VLOOKUP(I107,'別記第４号様式_関係書類_就業規則等一覧（変更）'!$A$13:$G$35,6,FALSE)=0,"",VLOOKUP(I107,'別記第４号様式_関係書類_就業規則等一覧（変更）'!$A$13:$G$35,6,FALSE)),""),"")</f>
        <v/>
      </c>
      <c r="O107" s="40"/>
      <c r="P107" s="73" t="str">
        <f t="shared" si="4"/>
        <v/>
      </c>
      <c r="Q107" s="153" t="str">
        <f>IF(ISNUMBER(P107),IFERROR(IF(VLOOKUP(I107,'別記第４号様式_関係書類_就業規則等一覧（変更）'!$A$13:$G$35,7,FALSE)=0,"",2*VLOOKUP(I107,'別記第４号様式_関係書類_就業規則等一覧（変更）'!$A$13:$G$35,7,FALSE)),""),"")</f>
        <v/>
      </c>
      <c r="R107" s="154" t="str" cm="1">
        <f t="array" ref="R107">IF(L107&lt;&gt;"",
   IF(COUNT(M107:N107),L107*MIN(IF(M107:N107&lt;&gt;"",M107:N107)),""),
   IF(O107&lt;&gt;"",
      IF(COUNT(P107:Q107),O107*MIN(IF(P107:Q107&lt;&gt;"",P107:Q107)),""),
      ""
   )
)</f>
        <v/>
      </c>
      <c r="X107" s="150" t="str">
        <f t="shared" si="5"/>
        <v/>
      </c>
    </row>
    <row r="108" spans="1:24" ht="19" customHeight="1">
      <c r="A108" s="151">
        <v>97</v>
      </c>
      <c r="B108" s="36"/>
      <c r="C108" s="36"/>
      <c r="D108" s="36"/>
      <c r="E108" s="36"/>
      <c r="F108" s="37"/>
      <c r="G108" s="37"/>
      <c r="H108" s="94"/>
      <c r="I108" s="38"/>
      <c r="J108" s="72"/>
      <c r="K108" s="39"/>
      <c r="L108" s="40"/>
      <c r="M108" s="73" t="str">
        <f t="shared" si="3"/>
        <v/>
      </c>
      <c r="N108" s="153" t="str">
        <f>IF(ISNUMBER(M108),IFERROR(IF(VLOOKUP(I108,'別記第４号様式_関係書類_就業規則等一覧（変更）'!$A$13:$G$35,6,FALSE)=0,"",VLOOKUP(I108,'別記第４号様式_関係書類_就業規則等一覧（変更）'!$A$13:$G$35,6,FALSE)),""),"")</f>
        <v/>
      </c>
      <c r="O108" s="40"/>
      <c r="P108" s="73" t="str">
        <f t="shared" si="4"/>
        <v/>
      </c>
      <c r="Q108" s="153" t="str">
        <f>IF(ISNUMBER(P108),IFERROR(IF(VLOOKUP(I108,'別記第４号様式_関係書類_就業規則等一覧（変更）'!$A$13:$G$35,7,FALSE)=0,"",2*VLOOKUP(I108,'別記第４号様式_関係書類_就業規則等一覧（変更）'!$A$13:$G$35,7,FALSE)),""),"")</f>
        <v/>
      </c>
      <c r="R108" s="154" t="str" cm="1">
        <f t="array" ref="R108">IF(L108&lt;&gt;"",
   IF(COUNT(M108:N108),L108*MIN(IF(M108:N108&lt;&gt;"",M108:N108)),""),
   IF(O108&lt;&gt;"",
      IF(COUNT(P108:Q108),O108*MIN(IF(P108:Q108&lt;&gt;"",P108:Q108)),""),
      ""
   )
)</f>
        <v/>
      </c>
      <c r="X108" s="150" t="str">
        <f t="shared" si="5"/>
        <v/>
      </c>
    </row>
    <row r="109" spans="1:24" ht="19" customHeight="1">
      <c r="A109" s="151">
        <v>98</v>
      </c>
      <c r="B109" s="36"/>
      <c r="C109" s="36"/>
      <c r="D109" s="36"/>
      <c r="E109" s="36"/>
      <c r="F109" s="37"/>
      <c r="G109" s="37"/>
      <c r="H109" s="94"/>
      <c r="I109" s="38"/>
      <c r="J109" s="72"/>
      <c r="K109" s="39"/>
      <c r="L109" s="40"/>
      <c r="M109" s="73" t="str">
        <f t="shared" si="3"/>
        <v/>
      </c>
      <c r="N109" s="153" t="str">
        <f>IF(ISNUMBER(M109),IFERROR(IF(VLOOKUP(I109,'別記第４号様式_関係書類_就業規則等一覧（変更）'!$A$13:$G$35,6,FALSE)=0,"",VLOOKUP(I109,'別記第４号様式_関係書類_就業規則等一覧（変更）'!$A$13:$G$35,6,FALSE)),""),"")</f>
        <v/>
      </c>
      <c r="O109" s="40"/>
      <c r="P109" s="73" t="str">
        <f t="shared" si="4"/>
        <v/>
      </c>
      <c r="Q109" s="153" t="str">
        <f>IF(ISNUMBER(P109),IFERROR(IF(VLOOKUP(I109,'別記第４号様式_関係書類_就業規則等一覧（変更）'!$A$13:$G$35,7,FALSE)=0,"",2*VLOOKUP(I109,'別記第４号様式_関係書類_就業規則等一覧（変更）'!$A$13:$G$35,7,FALSE)),""),"")</f>
        <v/>
      </c>
      <c r="R109" s="154" t="str" cm="1">
        <f t="array" ref="R109">IF(L109&lt;&gt;"",
   IF(COUNT(M109:N109),L109*MIN(IF(M109:N109&lt;&gt;"",M109:N109)),""),
   IF(O109&lt;&gt;"",
      IF(COUNT(P109:Q109),O109*MIN(IF(P109:Q109&lt;&gt;"",P109:Q109)),""),
      ""
   )
)</f>
        <v/>
      </c>
      <c r="X109" s="150" t="str">
        <f t="shared" si="5"/>
        <v/>
      </c>
    </row>
    <row r="110" spans="1:24" ht="19" customHeight="1">
      <c r="A110" s="151">
        <v>99</v>
      </c>
      <c r="B110" s="36"/>
      <c r="C110" s="36"/>
      <c r="D110" s="36"/>
      <c r="E110" s="36"/>
      <c r="F110" s="37"/>
      <c r="G110" s="37"/>
      <c r="H110" s="94"/>
      <c r="I110" s="38"/>
      <c r="J110" s="72"/>
      <c r="K110" s="39"/>
      <c r="L110" s="40"/>
      <c r="M110" s="73" t="str">
        <f t="shared" si="3"/>
        <v/>
      </c>
      <c r="N110" s="153" t="str">
        <f>IF(ISNUMBER(M110),IFERROR(IF(VLOOKUP(I110,'別記第４号様式_関係書類_就業規則等一覧（変更）'!$A$13:$G$35,6,FALSE)=0,"",VLOOKUP(I110,'別記第４号様式_関係書類_就業規則等一覧（変更）'!$A$13:$G$35,6,FALSE)),""),"")</f>
        <v/>
      </c>
      <c r="O110" s="40"/>
      <c r="P110" s="73" t="str">
        <f t="shared" si="4"/>
        <v/>
      </c>
      <c r="Q110" s="153" t="str">
        <f>IF(ISNUMBER(P110),IFERROR(IF(VLOOKUP(I110,'別記第４号様式_関係書類_就業規則等一覧（変更）'!$A$13:$G$35,7,FALSE)=0,"",2*VLOOKUP(I110,'別記第４号様式_関係書類_就業規則等一覧（変更）'!$A$13:$G$35,7,FALSE)),""),"")</f>
        <v/>
      </c>
      <c r="R110" s="154" t="str" cm="1">
        <f t="array" ref="R110">IF(L110&lt;&gt;"",
   IF(COUNT(M110:N110),L110*MIN(IF(M110:N110&lt;&gt;"",M110:N110)),""),
   IF(O110&lt;&gt;"",
      IF(COUNT(P110:Q110),O110*MIN(IF(P110:Q110&lt;&gt;"",P110:Q110)),""),
      ""
   )
)</f>
        <v/>
      </c>
      <c r="X110" s="150" t="str">
        <f t="shared" si="5"/>
        <v/>
      </c>
    </row>
    <row r="111" spans="1:24" ht="19" customHeight="1">
      <c r="A111" s="151">
        <v>100</v>
      </c>
      <c r="B111" s="36"/>
      <c r="C111" s="36"/>
      <c r="D111" s="36"/>
      <c r="E111" s="36"/>
      <c r="F111" s="37"/>
      <c r="G111" s="37"/>
      <c r="H111" s="94"/>
      <c r="I111" s="38"/>
      <c r="J111" s="72"/>
      <c r="K111" s="39"/>
      <c r="L111" s="40"/>
      <c r="M111" s="73" t="str">
        <f t="shared" si="3"/>
        <v/>
      </c>
      <c r="N111" s="153" t="str">
        <f>IF(ISNUMBER(M111),IFERROR(IF(VLOOKUP(I111,'別記第４号様式_関係書類_就業規則等一覧（変更）'!$A$13:$G$35,6,FALSE)=0,"",VLOOKUP(I111,'別記第４号様式_関係書類_就業規則等一覧（変更）'!$A$13:$G$35,6,FALSE)),""),"")</f>
        <v/>
      </c>
      <c r="O111" s="40"/>
      <c r="P111" s="73" t="str">
        <f t="shared" si="4"/>
        <v/>
      </c>
      <c r="Q111" s="153" t="str">
        <f>IF(ISNUMBER(P111),IFERROR(IF(VLOOKUP(I111,'別記第４号様式_関係書類_就業規則等一覧（変更）'!$A$13:$G$35,7,FALSE)=0,"",2*VLOOKUP(I111,'別記第４号様式_関係書類_就業規則等一覧（変更）'!$A$13:$G$35,7,FALSE)),""),"")</f>
        <v/>
      </c>
      <c r="R111" s="154" t="str" cm="1">
        <f t="array" ref="R111">IF(L111&lt;&gt;"",
   IF(COUNT(M111:N111),L111*MIN(IF(M111:N111&lt;&gt;"",M111:N111)),""),
   IF(O111&lt;&gt;"",
      IF(COUNT(P111:Q111),O111*MIN(IF(P111:Q111&lt;&gt;"",P111:Q111)),""),
      ""
   )
)</f>
        <v/>
      </c>
      <c r="X111" s="150" t="str">
        <f t="shared" si="5"/>
        <v/>
      </c>
    </row>
    <row r="112" spans="1:24" ht="18" customHeight="1">
      <c r="X112" s="150" t="str">
        <f t="shared" si="5"/>
        <v/>
      </c>
    </row>
    <row r="115" ht="128.15" customHeight="1"/>
  </sheetData>
  <sheetProtection algorithmName="SHA-512" hashValue="qsohE+EmMEG2IAO/89UcFbqJZLRlRZFv+/ftcu2aWRCSHRXMEKF7nhAsOg6Ue//BXEJjNiw7A9FbTHiwiGsPBQ==" saltValue="3PNhighwISQFRW/pJROJ0A==" spinCount="100000" sheet="1" objects="1" scenarios="1"/>
  <mergeCells count="10">
    <mergeCell ref="K10:K11"/>
    <mergeCell ref="L10:N10"/>
    <mergeCell ref="O10:Q10"/>
    <mergeCell ref="R10:R11"/>
    <mergeCell ref="C3:D3"/>
    <mergeCell ref="A10:A11"/>
    <mergeCell ref="B10:D10"/>
    <mergeCell ref="E10:H10"/>
    <mergeCell ref="I10:I11"/>
    <mergeCell ref="J10:J11"/>
  </mergeCells>
  <phoneticPr fontId="5"/>
  <conditionalFormatting sqref="C12:C111">
    <cfRule type="expression" dxfId="28" priority="2">
      <formula>$Q12="月数オーバー！"</formula>
    </cfRule>
  </conditionalFormatting>
  <conditionalFormatting sqref="D12:K12 F13:K18 A12:B111 D13:E111">
    <cfRule type="expression" dxfId="27" priority="4">
      <formula>#REF!="月数オーバー！"</formula>
    </cfRule>
  </conditionalFormatting>
  <conditionalFormatting sqref="F12:H23">
    <cfRule type="expression" dxfId="26" priority="3">
      <formula>$E12="〇"</formula>
    </cfRule>
  </conditionalFormatting>
  <conditionalFormatting sqref="F24:H24">
    <cfRule type="expression" dxfId="25" priority="11">
      <formula>$E25="〇"</formula>
    </cfRule>
  </conditionalFormatting>
  <conditionalFormatting sqref="F25:H25">
    <cfRule type="expression" dxfId="24" priority="12">
      <formula>#REF!="〇"</formula>
    </cfRule>
  </conditionalFormatting>
  <conditionalFormatting sqref="F19:K111 R12:R111">
    <cfRule type="expression" dxfId="23" priority="13">
      <formula>#REF!="月数オーバー！"</formula>
    </cfRule>
  </conditionalFormatting>
  <conditionalFormatting sqref="H24:H25 F26:H111">
    <cfRule type="expression" dxfId="22" priority="10">
      <formula>$E24="〇"</formula>
    </cfRule>
  </conditionalFormatting>
  <conditionalFormatting sqref="L12:L110">
    <cfRule type="expression" dxfId="21" priority="7">
      <formula>AND($K12&lt;&gt;"", $J12&lt;&gt;"〇", COUNTIF($U$12:$U$13,$K12)=0)</formula>
    </cfRule>
  </conditionalFormatting>
  <conditionalFormatting sqref="M12:M111">
    <cfRule type="expression" dxfId="20" priority="8">
      <formula>AND($K12&lt;&gt;"", $J12&lt;&gt;"〇", COUNTIF($U$12:$U$13,$K12)=0)</formula>
    </cfRule>
  </conditionalFormatting>
  <conditionalFormatting sqref="O12:P111">
    <cfRule type="expression" dxfId="19" priority="5">
      <formula>AND($M12&lt;&gt;"", ISNUMBER($M12))</formula>
    </cfRule>
  </conditionalFormatting>
  <dataValidations count="6">
    <dataValidation type="list" allowBlank="1" showInputMessage="1" showErrorMessage="1" sqref="L12:L111 O12:O111" xr:uid="{8A691805-27E4-4021-9757-47B99C15F9DB}">
      <formula1>$V$12:$V$23</formula1>
    </dataValidation>
    <dataValidation type="list" allowBlank="1" showInputMessage="1" showErrorMessage="1" sqref="C12:C111" xr:uid="{D527EB94-B806-471E-A293-E7A19E94FE89}">
      <formula1>$T$12:$T$42</formula1>
    </dataValidation>
    <dataValidation type="list" allowBlank="1" showInputMessage="1" showErrorMessage="1" sqref="K12:K111" xr:uid="{C9BBD121-1A1F-40D2-98B3-D946FF5A0F1A}">
      <formula1>$U$12:$U$15</formula1>
    </dataValidation>
    <dataValidation type="list" allowBlank="1" showInputMessage="1" showErrorMessage="1" sqref="E12:E111" xr:uid="{E9EFB4B7-0EC8-4561-B75C-57F7EF196BC4}">
      <formula1>"〇"</formula1>
    </dataValidation>
    <dataValidation type="list" allowBlank="1" showInputMessage="1" showErrorMessage="1" sqref="I12:I111" xr:uid="{7276DE3A-69F9-40C2-A5AF-BD1B8C4BFE7C}">
      <formula1>"a,b,c,d,e,f,g,h,I,j,k,l,m,n,o,1,2"</formula1>
    </dataValidation>
    <dataValidation type="list" allowBlank="1" showInputMessage="1" showErrorMessage="1" sqref="J12:J111" xr:uid="{A567EEA9-EE17-4EAF-BE5D-1B025B813AF1}">
      <formula1>$W$12</formula1>
    </dataValidation>
  </dataValidations>
  <pageMargins left="0.7" right="0.7" top="0.75" bottom="0.75" header="0.3" footer="0.3"/>
  <pageSetup paperSize="9" scale="46"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0E89D-A90B-4EA3-9858-0A83CC12AA09}">
  <sheetPr>
    <tabColor rgb="FF0070C0"/>
  </sheetPr>
  <dimension ref="B1:AE96"/>
  <sheetViews>
    <sheetView view="pageBreakPreview" zoomScale="86" zoomScaleNormal="100" zoomScaleSheetLayoutView="86" workbookViewId="0"/>
  </sheetViews>
  <sheetFormatPr defaultColWidth="8.58203125" defaultRowHeight="13"/>
  <cols>
    <col min="1" max="33" width="2.58203125" style="34" customWidth="1"/>
    <col min="34" max="16384" width="8.58203125" style="34"/>
  </cols>
  <sheetData>
    <row r="1" spans="2:31" ht="12" customHeight="1">
      <c r="B1" s="364" t="s">
        <v>150</v>
      </c>
      <c r="C1" s="364"/>
      <c r="D1" s="364"/>
      <c r="E1" s="364"/>
      <c r="F1" s="364"/>
      <c r="G1" s="364"/>
      <c r="H1" s="364"/>
      <c r="I1" s="364"/>
      <c r="J1" s="364"/>
      <c r="K1" s="364"/>
      <c r="L1" s="364"/>
      <c r="M1" s="364"/>
      <c r="N1" s="364"/>
      <c r="O1" s="364"/>
      <c r="P1" s="364"/>
      <c r="Q1" s="364"/>
      <c r="R1" s="364"/>
      <c r="S1" s="364"/>
      <c r="T1" s="364"/>
      <c r="U1" s="364"/>
      <c r="V1" s="364"/>
      <c r="W1" s="364"/>
      <c r="X1" s="364"/>
      <c r="Y1" s="364"/>
      <c r="Z1" s="364"/>
      <c r="AA1" s="364"/>
      <c r="AB1" s="364"/>
      <c r="AC1" s="364"/>
      <c r="AD1" s="364"/>
    </row>
    <row r="2" spans="2:31" ht="12" customHeight="1">
      <c r="B2" s="364"/>
      <c r="C2" s="364"/>
      <c r="D2" s="364"/>
      <c r="E2" s="364"/>
      <c r="F2" s="364"/>
      <c r="G2" s="364"/>
      <c r="H2" s="364"/>
      <c r="I2" s="364"/>
      <c r="J2" s="364"/>
      <c r="K2" s="364"/>
      <c r="L2" s="364"/>
      <c r="M2" s="364"/>
      <c r="N2" s="364"/>
      <c r="O2" s="364"/>
      <c r="P2" s="364"/>
      <c r="Q2" s="364"/>
      <c r="R2" s="364"/>
      <c r="S2" s="364"/>
      <c r="T2" s="364"/>
      <c r="U2" s="364"/>
      <c r="V2" s="364"/>
      <c r="W2" s="364"/>
      <c r="X2" s="364"/>
      <c r="Y2" s="364"/>
      <c r="Z2" s="364"/>
      <c r="AA2" s="364"/>
      <c r="AB2" s="364"/>
      <c r="AC2" s="364"/>
      <c r="AD2" s="364"/>
    </row>
    <row r="3" spans="2:31" s="42" customFormat="1" ht="22" customHeight="1">
      <c r="C3" s="43"/>
      <c r="V3" s="44" t="str">
        <f>【入力】基本情報シート!J5</f>
        <v>令和</v>
      </c>
      <c r="W3" s="44"/>
      <c r="X3" s="45" t="str">
        <f>IF(【入力】基本情報シート!L8="","",【入力】基本情報シート!L8)</f>
        <v/>
      </c>
      <c r="Y3" s="44" t="s">
        <v>4</v>
      </c>
      <c r="Z3" s="365" t="str">
        <f>IF(【入力】基本情報シート!O8="","",【入力】基本情報シート!O8)</f>
        <v/>
      </c>
      <c r="AA3" s="365"/>
      <c r="AB3" s="44" t="s">
        <v>68</v>
      </c>
      <c r="AC3" s="365" t="str">
        <f>IF(【入力】基本情報シート!S8="","",【入力】基本情報シート!S8)</f>
        <v/>
      </c>
      <c r="AD3" s="365"/>
      <c r="AE3" s="44" t="s">
        <v>6</v>
      </c>
    </row>
    <row r="4" spans="2:31" ht="6" customHeight="1"/>
    <row r="5" spans="2:31" ht="18" customHeight="1">
      <c r="C5" s="35"/>
      <c r="L5" s="34" t="s">
        <v>29</v>
      </c>
      <c r="P5" s="366" t="str">
        <f>IF(【入力】基本情報シート!J27="","",【入力】基本情報シート!J27)</f>
        <v/>
      </c>
      <c r="Q5" s="366"/>
      <c r="R5" s="366"/>
      <c r="S5" s="366"/>
      <c r="T5" s="366"/>
      <c r="U5" s="366"/>
      <c r="V5" s="366"/>
      <c r="W5" s="366"/>
      <c r="X5" s="366"/>
      <c r="Y5" s="366"/>
      <c r="Z5" s="366"/>
      <c r="AA5" s="366"/>
      <c r="AB5" s="366"/>
      <c r="AC5" s="366"/>
      <c r="AD5" s="366"/>
      <c r="AE5" s="366"/>
    </row>
    <row r="6" spans="2:31" ht="6" customHeight="1"/>
    <row r="7" spans="2:31" ht="13" customHeight="1">
      <c r="B7" s="398" t="str">
        <f>"　"&amp;【入力】基本情報シート!C1&amp;【入力】基本情報シート!D1&amp;"年度渋谷区福祉人材支援手当事業補助金の変更交付申請にあたり、次の項目を確認したことを報告します。"</f>
        <v>　令和8年度渋谷区福祉人材支援手当事業補助金の変更交付申請にあたり、次の項目を確認したことを報告します。</v>
      </c>
      <c r="C7" s="398"/>
      <c r="D7" s="398"/>
      <c r="E7" s="398"/>
      <c r="F7" s="398"/>
      <c r="G7" s="398"/>
      <c r="H7" s="398"/>
      <c r="I7" s="398"/>
      <c r="J7" s="398"/>
      <c r="K7" s="398"/>
      <c r="L7" s="398"/>
      <c r="M7" s="398"/>
      <c r="N7" s="398"/>
      <c r="O7" s="398"/>
      <c r="P7" s="398"/>
      <c r="Q7" s="398"/>
      <c r="R7" s="398"/>
      <c r="S7" s="398"/>
      <c r="T7" s="398"/>
      <c r="U7" s="398"/>
      <c r="V7" s="398"/>
      <c r="W7" s="398"/>
      <c r="X7" s="398"/>
      <c r="Y7" s="398"/>
      <c r="Z7" s="398"/>
      <c r="AA7" s="398"/>
      <c r="AB7" s="398"/>
      <c r="AC7" s="398"/>
      <c r="AD7" s="398"/>
    </row>
    <row r="8" spans="2:31">
      <c r="B8" s="398"/>
      <c r="C8" s="398"/>
      <c r="D8" s="398"/>
      <c r="E8" s="398"/>
      <c r="F8" s="398"/>
      <c r="G8" s="398"/>
      <c r="H8" s="398"/>
      <c r="I8" s="398"/>
      <c r="J8" s="398"/>
      <c r="K8" s="398"/>
      <c r="L8" s="398"/>
      <c r="M8" s="398"/>
      <c r="N8" s="398"/>
      <c r="O8" s="398"/>
      <c r="P8" s="398"/>
      <c r="Q8" s="398"/>
      <c r="R8" s="398"/>
      <c r="S8" s="398"/>
      <c r="T8" s="398"/>
      <c r="U8" s="398"/>
      <c r="V8" s="398"/>
      <c r="W8" s="398"/>
      <c r="X8" s="398"/>
      <c r="Y8" s="398"/>
      <c r="Z8" s="398"/>
      <c r="AA8" s="398"/>
      <c r="AB8" s="398"/>
      <c r="AC8" s="398"/>
      <c r="AD8" s="398"/>
    </row>
    <row r="9" spans="2:31" ht="5.5" customHeight="1">
      <c r="B9" s="82"/>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row>
    <row r="10" spans="2:31" ht="20.149999999999999" customHeight="1">
      <c r="B10" s="84" t="s">
        <v>296</v>
      </c>
      <c r="C10" s="85"/>
      <c r="D10" s="85"/>
      <c r="E10" s="85"/>
      <c r="F10" s="86"/>
      <c r="G10" s="87"/>
      <c r="H10" s="87"/>
      <c r="I10" s="87"/>
      <c r="J10" s="87"/>
      <c r="K10" s="87"/>
      <c r="L10" s="87"/>
      <c r="M10" s="87"/>
      <c r="N10" s="87"/>
      <c r="O10" s="87"/>
      <c r="P10" s="87"/>
      <c r="Q10" s="87"/>
      <c r="R10" s="87"/>
      <c r="S10" s="87"/>
      <c r="T10" s="87"/>
      <c r="U10" s="87"/>
      <c r="V10" s="87"/>
      <c r="W10" s="87"/>
      <c r="X10" s="87"/>
      <c r="Y10" s="87"/>
      <c r="Z10" s="87"/>
      <c r="AA10" s="87"/>
      <c r="AB10" s="87"/>
      <c r="AC10" s="91"/>
      <c r="AD10" s="92"/>
    </row>
    <row r="11" spans="2:31" ht="33" customHeight="1">
      <c r="B11" s="332" t="s">
        <v>126</v>
      </c>
      <c r="C11" s="333"/>
      <c r="D11" s="333"/>
      <c r="E11" s="334"/>
      <c r="F11" s="340" t="s">
        <v>344</v>
      </c>
      <c r="G11" s="341"/>
      <c r="H11" s="341"/>
      <c r="I11" s="341"/>
      <c r="J11" s="341"/>
      <c r="K11" s="341"/>
      <c r="L11" s="341"/>
      <c r="M11" s="341"/>
      <c r="N11" s="341"/>
      <c r="O11" s="341"/>
      <c r="P11" s="341"/>
      <c r="Q11" s="341"/>
      <c r="R11" s="341"/>
      <c r="S11" s="341"/>
      <c r="T11" s="341"/>
      <c r="U11" s="341"/>
      <c r="V11" s="341"/>
      <c r="W11" s="341"/>
      <c r="X11" s="341"/>
      <c r="Y11" s="341"/>
      <c r="Z11" s="341"/>
      <c r="AA11" s="341"/>
      <c r="AB11" s="393"/>
      <c r="AC11" s="326" t="b">
        <v>0</v>
      </c>
      <c r="AD11" s="326"/>
    </row>
    <row r="12" spans="2:31" ht="33" customHeight="1">
      <c r="B12" s="360" t="s">
        <v>127</v>
      </c>
      <c r="C12" s="361"/>
      <c r="D12" s="361"/>
      <c r="E12" s="362"/>
      <c r="F12" s="356" t="s">
        <v>345</v>
      </c>
      <c r="G12" s="357"/>
      <c r="H12" s="357"/>
      <c r="I12" s="357"/>
      <c r="J12" s="357"/>
      <c r="K12" s="357"/>
      <c r="L12" s="357"/>
      <c r="M12" s="357"/>
      <c r="N12" s="357"/>
      <c r="O12" s="357"/>
      <c r="P12" s="357"/>
      <c r="Q12" s="357"/>
      <c r="R12" s="357"/>
      <c r="S12" s="357"/>
      <c r="T12" s="357"/>
      <c r="U12" s="357"/>
      <c r="V12" s="357"/>
      <c r="W12" s="357"/>
      <c r="X12" s="357"/>
      <c r="Y12" s="357"/>
      <c r="Z12" s="357"/>
      <c r="AA12" s="357"/>
      <c r="AB12" s="396"/>
      <c r="AC12" s="326" t="b">
        <v>0</v>
      </c>
      <c r="AD12" s="326"/>
    </row>
    <row r="13" spans="2:31" ht="33" customHeight="1">
      <c r="B13" s="329"/>
      <c r="C13" s="330"/>
      <c r="D13" s="330"/>
      <c r="E13" s="331"/>
      <c r="F13" s="358"/>
      <c r="G13" s="359"/>
      <c r="H13" s="359"/>
      <c r="I13" s="359"/>
      <c r="J13" s="359"/>
      <c r="K13" s="359"/>
      <c r="L13" s="359"/>
      <c r="M13" s="359"/>
      <c r="N13" s="359"/>
      <c r="O13" s="359"/>
      <c r="P13" s="359"/>
      <c r="Q13" s="359"/>
      <c r="R13" s="359"/>
      <c r="S13" s="359"/>
      <c r="T13" s="359"/>
      <c r="U13" s="359"/>
      <c r="V13" s="359"/>
      <c r="W13" s="359"/>
      <c r="X13" s="359"/>
      <c r="Y13" s="359"/>
      <c r="Z13" s="359"/>
      <c r="AA13" s="359"/>
      <c r="AB13" s="397"/>
      <c r="AC13" s="326"/>
      <c r="AD13" s="326"/>
    </row>
    <row r="14" spans="2:31" ht="62.5" customHeight="1">
      <c r="B14" s="351" t="s">
        <v>128</v>
      </c>
      <c r="C14" s="352"/>
      <c r="D14" s="352"/>
      <c r="E14" s="353"/>
      <c r="F14" s="340" t="s">
        <v>312</v>
      </c>
      <c r="G14" s="341"/>
      <c r="H14" s="341"/>
      <c r="I14" s="341"/>
      <c r="J14" s="341"/>
      <c r="K14" s="341"/>
      <c r="L14" s="341"/>
      <c r="M14" s="341"/>
      <c r="N14" s="341"/>
      <c r="O14" s="341"/>
      <c r="P14" s="341"/>
      <c r="Q14" s="341"/>
      <c r="R14" s="341"/>
      <c r="S14" s="341"/>
      <c r="T14" s="341"/>
      <c r="U14" s="341"/>
      <c r="V14" s="341"/>
      <c r="W14" s="341"/>
      <c r="X14" s="341"/>
      <c r="Y14" s="341"/>
      <c r="Z14" s="341"/>
      <c r="AA14" s="341"/>
      <c r="AB14" s="393"/>
      <c r="AC14" s="326" t="b">
        <v>0</v>
      </c>
      <c r="AD14" s="326"/>
    </row>
    <row r="15" spans="2:31" ht="47.15" customHeight="1">
      <c r="B15" s="351"/>
      <c r="C15" s="352"/>
      <c r="D15" s="352"/>
      <c r="E15" s="353"/>
      <c r="F15" s="340" t="s">
        <v>313</v>
      </c>
      <c r="G15" s="341"/>
      <c r="H15" s="341"/>
      <c r="I15" s="341"/>
      <c r="J15" s="341"/>
      <c r="K15" s="341"/>
      <c r="L15" s="341"/>
      <c r="M15" s="341"/>
      <c r="N15" s="341"/>
      <c r="O15" s="341"/>
      <c r="P15" s="341"/>
      <c r="Q15" s="341"/>
      <c r="R15" s="341"/>
      <c r="S15" s="341"/>
      <c r="T15" s="341"/>
      <c r="U15" s="341"/>
      <c r="V15" s="341"/>
      <c r="W15" s="341"/>
      <c r="X15" s="341"/>
      <c r="Y15" s="341"/>
      <c r="Z15" s="341"/>
      <c r="AA15" s="341"/>
      <c r="AB15" s="393"/>
      <c r="AC15" s="326" t="b">
        <v>0</v>
      </c>
      <c r="AD15" s="326"/>
    </row>
    <row r="16" spans="2:31" ht="71.150000000000006" customHeight="1">
      <c r="B16" s="332" t="s">
        <v>134</v>
      </c>
      <c r="C16" s="333"/>
      <c r="D16" s="333"/>
      <c r="E16" s="334"/>
      <c r="F16" s="327" t="s">
        <v>257</v>
      </c>
      <c r="G16" s="328"/>
      <c r="H16" s="328"/>
      <c r="I16" s="328"/>
      <c r="J16" s="328"/>
      <c r="K16" s="328"/>
      <c r="L16" s="328"/>
      <c r="M16" s="328"/>
      <c r="N16" s="328"/>
      <c r="O16" s="328"/>
      <c r="P16" s="328"/>
      <c r="Q16" s="328"/>
      <c r="R16" s="328"/>
      <c r="S16" s="328"/>
      <c r="T16" s="328"/>
      <c r="U16" s="328"/>
      <c r="V16" s="328"/>
      <c r="W16" s="328"/>
      <c r="X16" s="328"/>
      <c r="Y16" s="328"/>
      <c r="Z16" s="328"/>
      <c r="AA16" s="328"/>
      <c r="AB16" s="390"/>
      <c r="AC16" s="326" t="b">
        <v>0</v>
      </c>
      <c r="AD16" s="326"/>
    </row>
    <row r="17" spans="2:30" ht="35.5" customHeight="1">
      <c r="B17" s="329" t="s">
        <v>129</v>
      </c>
      <c r="C17" s="330"/>
      <c r="D17" s="330"/>
      <c r="E17" s="331"/>
      <c r="F17" s="340" t="s">
        <v>256</v>
      </c>
      <c r="G17" s="341"/>
      <c r="H17" s="341"/>
      <c r="I17" s="341"/>
      <c r="J17" s="341"/>
      <c r="K17" s="341"/>
      <c r="L17" s="341"/>
      <c r="M17" s="341"/>
      <c r="N17" s="341"/>
      <c r="O17" s="341"/>
      <c r="P17" s="341"/>
      <c r="Q17" s="341"/>
      <c r="R17" s="341"/>
      <c r="S17" s="341"/>
      <c r="T17" s="341"/>
      <c r="U17" s="341"/>
      <c r="V17" s="341"/>
      <c r="W17" s="341"/>
      <c r="X17" s="341"/>
      <c r="Y17" s="341"/>
      <c r="Z17" s="341"/>
      <c r="AA17" s="341"/>
      <c r="AB17" s="393"/>
      <c r="AC17" s="326" t="b">
        <v>0</v>
      </c>
      <c r="AD17" s="326"/>
    </row>
    <row r="18" spans="2:30" ht="41.5" customHeight="1">
      <c r="B18" s="88" t="s">
        <v>193</v>
      </c>
      <c r="C18" s="89"/>
      <c r="D18" s="89"/>
      <c r="E18" s="89"/>
      <c r="F18" s="90"/>
      <c r="G18" s="90"/>
      <c r="H18" s="90"/>
      <c r="I18" s="90"/>
      <c r="J18" s="90"/>
      <c r="K18" s="90"/>
      <c r="L18" s="90"/>
      <c r="M18" s="90"/>
      <c r="N18" s="90"/>
      <c r="O18" s="90"/>
      <c r="P18" s="90"/>
      <c r="Q18" s="90"/>
      <c r="R18" s="90"/>
      <c r="S18" s="90"/>
      <c r="T18" s="90"/>
      <c r="U18" s="90"/>
      <c r="V18" s="90"/>
      <c r="W18" s="90"/>
      <c r="X18" s="90"/>
      <c r="Y18" s="90"/>
      <c r="Z18" s="90"/>
      <c r="AA18" s="90"/>
      <c r="AB18" s="90"/>
      <c r="AC18" s="394"/>
      <c r="AD18" s="395"/>
    </row>
    <row r="19" spans="2:30" ht="60.65" customHeight="1">
      <c r="B19" s="342" t="s">
        <v>130</v>
      </c>
      <c r="C19" s="343"/>
      <c r="D19" s="343"/>
      <c r="E19" s="344"/>
      <c r="F19" s="336" t="s">
        <v>346</v>
      </c>
      <c r="G19" s="337"/>
      <c r="H19" s="337"/>
      <c r="I19" s="337"/>
      <c r="J19" s="337"/>
      <c r="K19" s="337"/>
      <c r="L19" s="337"/>
      <c r="M19" s="337"/>
      <c r="N19" s="337"/>
      <c r="O19" s="337"/>
      <c r="P19" s="337"/>
      <c r="Q19" s="337"/>
      <c r="R19" s="337"/>
      <c r="S19" s="337"/>
      <c r="T19" s="337"/>
      <c r="U19" s="337"/>
      <c r="V19" s="337"/>
      <c r="W19" s="337"/>
      <c r="X19" s="337"/>
      <c r="Y19" s="337"/>
      <c r="Z19" s="337"/>
      <c r="AA19" s="337"/>
      <c r="AB19" s="391"/>
      <c r="AC19" s="326" t="b">
        <v>0</v>
      </c>
      <c r="AD19" s="326"/>
    </row>
    <row r="20" spans="2:30" ht="46.5" customHeight="1">
      <c r="B20" s="345" t="s">
        <v>131</v>
      </c>
      <c r="C20" s="346"/>
      <c r="D20" s="346"/>
      <c r="E20" s="347"/>
      <c r="F20" s="338" t="s">
        <v>347</v>
      </c>
      <c r="G20" s="339"/>
      <c r="H20" s="339"/>
      <c r="I20" s="339"/>
      <c r="J20" s="339"/>
      <c r="K20" s="339"/>
      <c r="L20" s="339"/>
      <c r="M20" s="339"/>
      <c r="N20" s="339"/>
      <c r="O20" s="339"/>
      <c r="P20" s="339"/>
      <c r="Q20" s="339"/>
      <c r="R20" s="339"/>
      <c r="S20" s="339"/>
      <c r="T20" s="339"/>
      <c r="U20" s="339"/>
      <c r="V20" s="339"/>
      <c r="W20" s="339"/>
      <c r="X20" s="339"/>
      <c r="Y20" s="339"/>
      <c r="Z20" s="339"/>
      <c r="AA20" s="339"/>
      <c r="AB20" s="392"/>
      <c r="AC20" s="326" t="b">
        <v>0</v>
      </c>
      <c r="AD20" s="326"/>
    </row>
    <row r="21" spans="2:30" ht="35.15" customHeight="1">
      <c r="B21" s="348" t="s">
        <v>132</v>
      </c>
      <c r="C21" s="349"/>
      <c r="D21" s="349"/>
      <c r="E21" s="350"/>
      <c r="F21" s="354" t="s">
        <v>135</v>
      </c>
      <c r="G21" s="355"/>
      <c r="H21" s="355"/>
      <c r="I21" s="355"/>
      <c r="J21" s="355"/>
      <c r="K21" s="355"/>
      <c r="L21" s="355"/>
      <c r="M21" s="355"/>
      <c r="N21" s="355"/>
      <c r="O21" s="355"/>
      <c r="P21" s="355"/>
      <c r="Q21" s="355"/>
      <c r="R21" s="355"/>
      <c r="S21" s="355"/>
      <c r="T21" s="355"/>
      <c r="U21" s="355"/>
      <c r="V21" s="355"/>
      <c r="W21" s="355"/>
      <c r="X21" s="355"/>
      <c r="Y21" s="355"/>
      <c r="Z21" s="355"/>
      <c r="AA21" s="355"/>
      <c r="AB21" s="389"/>
      <c r="AC21" s="326" t="b">
        <v>0</v>
      </c>
      <c r="AD21" s="326"/>
    </row>
    <row r="22" spans="2:30">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row>
    <row r="23" spans="2:30">
      <c r="B23" s="48"/>
      <c r="C23" s="48"/>
      <c r="D23" s="48"/>
      <c r="E23" s="48"/>
      <c r="F23" s="48"/>
      <c r="G23" s="48"/>
      <c r="H23" s="48"/>
      <c r="I23" s="48"/>
      <c r="J23" s="48"/>
      <c r="K23" s="48"/>
      <c r="L23" s="48"/>
      <c r="M23" s="48"/>
      <c r="N23" s="48"/>
      <c r="O23" s="48"/>
      <c r="P23" s="48"/>
      <c r="Q23" s="48"/>
      <c r="R23" s="48"/>
      <c r="S23" s="48"/>
      <c r="T23" s="48"/>
      <c r="U23" s="48"/>
      <c r="V23" s="48"/>
      <c r="W23" s="48"/>
      <c r="X23" s="48"/>
      <c r="Y23" s="48"/>
      <c r="Z23" s="48"/>
      <c r="AA23" s="48"/>
      <c r="AB23" s="48"/>
    </row>
    <row r="24" spans="2:30">
      <c r="B24" s="48"/>
      <c r="C24" s="48"/>
      <c r="D24" s="48"/>
      <c r="E24" s="48"/>
      <c r="F24" s="48"/>
      <c r="G24" s="48"/>
      <c r="H24" s="48"/>
      <c r="I24" s="48"/>
      <c r="J24" s="48"/>
      <c r="K24" s="48"/>
      <c r="L24" s="48"/>
      <c r="M24" s="48"/>
      <c r="N24" s="48"/>
      <c r="O24" s="48"/>
      <c r="P24" s="48"/>
      <c r="Q24" s="48"/>
      <c r="R24" s="48"/>
      <c r="S24" s="48"/>
      <c r="T24" s="48"/>
      <c r="U24" s="48"/>
      <c r="V24" s="48"/>
      <c r="W24" s="48"/>
      <c r="X24" s="48"/>
      <c r="Y24" s="48"/>
      <c r="Z24" s="48"/>
      <c r="AA24" s="48"/>
      <c r="AB24" s="48"/>
    </row>
    <row r="25" spans="2:30">
      <c r="B25" s="48"/>
      <c r="C25" s="48"/>
      <c r="D25" s="48"/>
      <c r="E25" s="48"/>
      <c r="F25" s="48"/>
      <c r="G25" s="48"/>
      <c r="H25" s="48"/>
      <c r="I25" s="48"/>
      <c r="J25" s="48"/>
      <c r="K25" s="48"/>
      <c r="L25" s="48"/>
      <c r="M25" s="48"/>
      <c r="N25" s="48"/>
      <c r="O25" s="48"/>
      <c r="P25" s="48"/>
      <c r="Q25" s="48"/>
      <c r="R25" s="48"/>
      <c r="S25" s="48"/>
      <c r="T25" s="48"/>
      <c r="U25" s="48"/>
      <c r="V25" s="48"/>
      <c r="W25" s="48"/>
      <c r="X25" s="48"/>
      <c r="Y25" s="48"/>
      <c r="Z25" s="48"/>
      <c r="AA25" s="48"/>
      <c r="AB25" s="48"/>
    </row>
    <row r="26" spans="2:30">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row>
    <row r="27" spans="2:30">
      <c r="B27" s="48"/>
      <c r="C27" s="48"/>
      <c r="D27" s="48"/>
      <c r="E27" s="48"/>
      <c r="F27" s="48"/>
      <c r="G27" s="48"/>
      <c r="H27" s="48"/>
      <c r="I27" s="48"/>
      <c r="J27" s="48"/>
      <c r="K27" s="48"/>
      <c r="L27" s="48"/>
      <c r="M27" s="48"/>
      <c r="N27" s="48"/>
      <c r="O27" s="48"/>
      <c r="P27" s="48"/>
      <c r="Q27" s="48"/>
      <c r="R27" s="48"/>
      <c r="S27" s="48"/>
      <c r="T27" s="48"/>
      <c r="U27" s="48"/>
      <c r="V27" s="48"/>
      <c r="W27" s="48"/>
      <c r="X27" s="48"/>
      <c r="Y27" s="48"/>
      <c r="Z27" s="48"/>
      <c r="AA27" s="48"/>
      <c r="AB27" s="48"/>
    </row>
    <row r="28" spans="2:30">
      <c r="B28" s="48"/>
      <c r="C28" s="48"/>
      <c r="D28" s="48"/>
      <c r="E28" s="48"/>
      <c r="F28" s="48"/>
      <c r="G28" s="48"/>
      <c r="H28" s="48"/>
      <c r="I28" s="48"/>
      <c r="J28" s="48"/>
      <c r="K28" s="48"/>
      <c r="L28" s="48"/>
      <c r="M28" s="48"/>
      <c r="N28" s="48"/>
      <c r="O28" s="48"/>
      <c r="P28" s="48"/>
      <c r="Q28" s="48"/>
      <c r="R28" s="48"/>
      <c r="S28" s="48"/>
      <c r="T28" s="48"/>
      <c r="U28" s="48"/>
      <c r="V28" s="48"/>
      <c r="W28" s="48"/>
      <c r="X28" s="48"/>
      <c r="Y28" s="48"/>
      <c r="Z28" s="48"/>
      <c r="AA28" s="48"/>
      <c r="AB28" s="48"/>
    </row>
    <row r="29" spans="2:30">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row>
    <row r="30" spans="2:30">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row>
    <row r="31" spans="2:30">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row>
    <row r="32" spans="2:30">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row>
    <row r="33" spans="2:28">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row>
    <row r="34" spans="2:28">
      <c r="B34" s="48"/>
      <c r="C34" s="48"/>
      <c r="D34" s="48"/>
      <c r="E34" s="48"/>
      <c r="F34" s="48"/>
      <c r="G34" s="48"/>
      <c r="H34" s="48"/>
      <c r="I34" s="48"/>
      <c r="J34" s="48"/>
      <c r="K34" s="48"/>
      <c r="L34" s="48"/>
      <c r="M34" s="48"/>
      <c r="N34" s="48"/>
      <c r="O34" s="48"/>
      <c r="P34" s="48"/>
      <c r="Q34" s="48"/>
      <c r="R34" s="48"/>
      <c r="S34" s="48"/>
      <c r="T34" s="48"/>
      <c r="U34" s="48"/>
      <c r="V34" s="48"/>
      <c r="W34" s="48"/>
      <c r="X34" s="48"/>
      <c r="Y34" s="48"/>
      <c r="Z34" s="48"/>
      <c r="AA34" s="48"/>
      <c r="AB34" s="48"/>
    </row>
    <row r="35" spans="2:28">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row>
    <row r="36" spans="2:28">
      <c r="B36" s="48"/>
      <c r="C36" s="48"/>
      <c r="D36" s="48"/>
      <c r="E36" s="48"/>
      <c r="F36" s="48"/>
      <c r="G36" s="48"/>
      <c r="H36" s="48"/>
      <c r="I36" s="48"/>
      <c r="J36" s="48"/>
      <c r="K36" s="48"/>
      <c r="L36" s="48"/>
      <c r="M36" s="48"/>
      <c r="N36" s="48"/>
      <c r="O36" s="48"/>
      <c r="P36" s="48"/>
      <c r="Q36" s="48"/>
      <c r="R36" s="48"/>
      <c r="S36" s="48"/>
      <c r="T36" s="48"/>
      <c r="U36" s="48"/>
      <c r="V36" s="48"/>
      <c r="W36" s="48"/>
      <c r="X36" s="48"/>
      <c r="Y36" s="48"/>
      <c r="Z36" s="48"/>
      <c r="AA36" s="48"/>
      <c r="AB36" s="48"/>
    </row>
    <row r="37" spans="2:28">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row>
    <row r="38" spans="2:28">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c r="AB38" s="48"/>
    </row>
    <row r="39" spans="2:28">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
    </row>
    <row r="40" spans="2:28">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row>
    <row r="41" spans="2:28">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row>
    <row r="42" spans="2:28">
      <c r="B42" s="48"/>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row>
    <row r="43" spans="2:28">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row>
    <row r="44" spans="2:28">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row>
    <row r="45" spans="2:28">
      <c r="B45" s="48"/>
      <c r="C45" s="48"/>
      <c r="D45" s="48"/>
      <c r="E45" s="48"/>
      <c r="F45" s="48"/>
      <c r="G45" s="48"/>
      <c r="H45" s="48"/>
      <c r="I45" s="48"/>
      <c r="J45" s="48"/>
      <c r="K45" s="48"/>
      <c r="L45" s="48"/>
      <c r="M45" s="48"/>
      <c r="N45" s="48"/>
      <c r="O45" s="48"/>
      <c r="P45" s="48"/>
      <c r="Q45" s="48"/>
      <c r="R45" s="48"/>
      <c r="S45" s="48"/>
      <c r="T45" s="48"/>
      <c r="U45" s="48"/>
      <c r="V45" s="48"/>
      <c r="W45" s="48"/>
      <c r="X45" s="48"/>
      <c r="Y45" s="48"/>
      <c r="Z45" s="48"/>
      <c r="AA45" s="48"/>
      <c r="AB45" s="48"/>
    </row>
    <row r="46" spans="2:28">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row>
    <row r="47" spans="2:28">
      <c r="B47" s="48"/>
      <c r="C47" s="48"/>
      <c r="D47" s="48"/>
      <c r="E47" s="48"/>
      <c r="F47" s="48"/>
      <c r="G47" s="48"/>
      <c r="H47" s="48"/>
      <c r="I47" s="48"/>
      <c r="J47" s="48"/>
      <c r="K47" s="48"/>
      <c r="L47" s="48"/>
      <c r="M47" s="48"/>
      <c r="N47" s="48"/>
      <c r="O47" s="48"/>
      <c r="P47" s="48"/>
      <c r="Q47" s="48"/>
      <c r="R47" s="48"/>
      <c r="S47" s="48"/>
      <c r="T47" s="48"/>
      <c r="U47" s="48"/>
      <c r="V47" s="48"/>
      <c r="W47" s="48"/>
      <c r="X47" s="48"/>
      <c r="Y47" s="48"/>
      <c r="Z47" s="48"/>
      <c r="AA47" s="48"/>
      <c r="AB47" s="48"/>
    </row>
    <row r="48" spans="2:28">
      <c r="B48" s="48"/>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row>
    <row r="49" spans="2:28">
      <c r="B49" s="48"/>
      <c r="C49" s="48"/>
      <c r="D49" s="48"/>
      <c r="E49" s="48"/>
      <c r="F49" s="48"/>
      <c r="G49" s="48"/>
      <c r="H49" s="48"/>
      <c r="I49" s="48"/>
      <c r="J49" s="48"/>
      <c r="K49" s="48"/>
      <c r="L49" s="48"/>
      <c r="M49" s="48"/>
      <c r="N49" s="48"/>
      <c r="O49" s="48"/>
      <c r="P49" s="48"/>
      <c r="Q49" s="48"/>
      <c r="R49" s="48"/>
      <c r="S49" s="48"/>
      <c r="T49" s="48"/>
      <c r="U49" s="48"/>
      <c r="V49" s="48"/>
      <c r="W49" s="48"/>
      <c r="X49" s="48"/>
      <c r="Y49" s="48"/>
      <c r="Z49" s="48"/>
      <c r="AA49" s="48"/>
      <c r="AB49" s="48"/>
    </row>
    <row r="50" spans="2:28">
      <c r="B50" s="48"/>
      <c r="C50" s="48"/>
      <c r="D50" s="48"/>
      <c r="E50" s="48"/>
      <c r="F50" s="48"/>
      <c r="G50" s="48"/>
      <c r="H50" s="48"/>
      <c r="I50" s="48"/>
      <c r="J50" s="48"/>
      <c r="K50" s="48"/>
      <c r="L50" s="48"/>
      <c r="M50" s="48"/>
      <c r="N50" s="48"/>
      <c r="O50" s="48"/>
      <c r="P50" s="48"/>
      <c r="Q50" s="48"/>
      <c r="R50" s="48"/>
      <c r="S50" s="48"/>
      <c r="T50" s="48"/>
      <c r="U50" s="48"/>
      <c r="V50" s="48"/>
      <c r="W50" s="48"/>
      <c r="X50" s="48"/>
      <c r="Y50" s="48"/>
      <c r="Z50" s="48"/>
      <c r="AA50" s="48"/>
      <c r="AB50" s="48"/>
    </row>
    <row r="51" spans="2:28">
      <c r="B51" s="48"/>
      <c r="C51" s="48"/>
      <c r="D51" s="48"/>
      <c r="E51" s="48"/>
      <c r="F51" s="48"/>
      <c r="G51" s="48"/>
      <c r="H51" s="48"/>
      <c r="I51" s="48"/>
      <c r="J51" s="48"/>
      <c r="K51" s="48"/>
      <c r="L51" s="48"/>
      <c r="M51" s="48"/>
      <c r="N51" s="48"/>
      <c r="O51" s="48"/>
      <c r="P51" s="48"/>
      <c r="Q51" s="48"/>
      <c r="R51" s="48"/>
      <c r="S51" s="48"/>
      <c r="T51" s="48"/>
      <c r="U51" s="48"/>
      <c r="V51" s="48"/>
      <c r="W51" s="48"/>
      <c r="X51" s="48"/>
      <c r="Y51" s="48"/>
      <c r="Z51" s="48"/>
      <c r="AA51" s="48"/>
      <c r="AB51" s="48"/>
    </row>
    <row r="52" spans="2:28">
      <c r="B52" s="48"/>
      <c r="C52" s="48"/>
      <c r="D52" s="48"/>
      <c r="E52" s="48"/>
      <c r="F52" s="48"/>
      <c r="G52" s="48"/>
      <c r="H52" s="48"/>
      <c r="I52" s="48"/>
      <c r="J52" s="48"/>
      <c r="K52" s="48"/>
      <c r="L52" s="48"/>
      <c r="M52" s="48"/>
      <c r="N52" s="48"/>
      <c r="O52" s="48"/>
      <c r="P52" s="48"/>
      <c r="Q52" s="48"/>
      <c r="R52" s="48"/>
      <c r="S52" s="48"/>
      <c r="T52" s="48"/>
      <c r="U52" s="48"/>
      <c r="V52" s="48"/>
      <c r="W52" s="48"/>
      <c r="X52" s="48"/>
      <c r="Y52" s="48"/>
      <c r="Z52" s="48"/>
      <c r="AA52" s="48"/>
      <c r="AB52" s="48"/>
    </row>
    <row r="53" spans="2:28">
      <c r="B53" s="48"/>
      <c r="C53" s="48"/>
      <c r="D53" s="48"/>
      <c r="E53" s="48"/>
      <c r="F53" s="48"/>
      <c r="G53" s="48"/>
      <c r="H53" s="48"/>
      <c r="I53" s="48"/>
      <c r="J53" s="48"/>
      <c r="K53" s="48"/>
      <c r="L53" s="48"/>
      <c r="M53" s="48"/>
      <c r="N53" s="48"/>
      <c r="O53" s="48"/>
      <c r="P53" s="48"/>
      <c r="Q53" s="48"/>
      <c r="R53" s="48"/>
      <c r="S53" s="48"/>
      <c r="T53" s="48"/>
      <c r="U53" s="48"/>
      <c r="V53" s="48"/>
      <c r="W53" s="48"/>
      <c r="X53" s="48"/>
      <c r="Y53" s="48"/>
      <c r="Z53" s="48"/>
      <c r="AA53" s="48"/>
      <c r="AB53" s="48"/>
    </row>
    <row r="54" spans="2:28">
      <c r="B54" s="48"/>
      <c r="C54" s="48"/>
      <c r="D54" s="48"/>
      <c r="E54" s="48"/>
      <c r="F54" s="48"/>
      <c r="G54" s="48"/>
      <c r="H54" s="48"/>
      <c r="I54" s="48"/>
      <c r="J54" s="48"/>
      <c r="K54" s="48"/>
      <c r="L54" s="48"/>
      <c r="M54" s="48"/>
      <c r="N54" s="48"/>
      <c r="O54" s="48"/>
      <c r="P54" s="48"/>
      <c r="Q54" s="48"/>
      <c r="R54" s="48"/>
      <c r="S54" s="48"/>
      <c r="T54" s="48"/>
      <c r="U54" s="48"/>
      <c r="V54" s="48"/>
      <c r="W54" s="48"/>
      <c r="X54" s="48"/>
      <c r="Y54" s="48"/>
      <c r="Z54" s="48"/>
      <c r="AA54" s="48"/>
      <c r="AB54" s="48"/>
    </row>
    <row r="55" spans="2:28">
      <c r="B55" s="48"/>
      <c r="C55" s="48"/>
      <c r="D55" s="48"/>
      <c r="E55" s="48"/>
      <c r="F55" s="48"/>
      <c r="G55" s="48"/>
      <c r="H55" s="48"/>
      <c r="I55" s="48"/>
      <c r="J55" s="48"/>
      <c r="K55" s="48"/>
      <c r="L55" s="48"/>
      <c r="M55" s="48"/>
      <c r="N55" s="48"/>
      <c r="O55" s="48"/>
      <c r="P55" s="48"/>
      <c r="Q55" s="48"/>
      <c r="R55" s="48"/>
      <c r="S55" s="48"/>
      <c r="T55" s="48"/>
      <c r="U55" s="48"/>
      <c r="V55" s="48"/>
      <c r="W55" s="48"/>
      <c r="X55" s="48"/>
      <c r="Y55" s="48"/>
      <c r="Z55" s="48"/>
      <c r="AA55" s="48"/>
      <c r="AB55" s="48"/>
    </row>
    <row r="56" spans="2:28">
      <c r="B56" s="48"/>
      <c r="C56" s="48"/>
      <c r="D56" s="48"/>
      <c r="E56" s="48"/>
      <c r="F56" s="48"/>
      <c r="G56" s="48"/>
      <c r="H56" s="48"/>
      <c r="I56" s="48"/>
      <c r="J56" s="48"/>
      <c r="K56" s="48"/>
      <c r="L56" s="48"/>
      <c r="M56" s="48"/>
      <c r="N56" s="48"/>
      <c r="O56" s="48"/>
      <c r="P56" s="48"/>
      <c r="Q56" s="48"/>
      <c r="R56" s="48"/>
      <c r="S56" s="48"/>
      <c r="T56" s="48"/>
      <c r="U56" s="48"/>
      <c r="V56" s="48"/>
      <c r="W56" s="48"/>
      <c r="X56" s="48"/>
      <c r="Y56" s="48"/>
      <c r="Z56" s="48"/>
      <c r="AA56" s="48"/>
      <c r="AB56" s="48"/>
    </row>
    <row r="57" spans="2:28">
      <c r="B57" s="48"/>
      <c r="C57" s="48"/>
      <c r="D57" s="48"/>
      <c r="E57" s="48"/>
      <c r="F57" s="48"/>
      <c r="G57" s="48"/>
      <c r="H57" s="48"/>
      <c r="I57" s="48"/>
      <c r="J57" s="48"/>
      <c r="K57" s="48"/>
      <c r="L57" s="48"/>
      <c r="M57" s="48"/>
      <c r="N57" s="48"/>
      <c r="O57" s="48"/>
      <c r="P57" s="48"/>
      <c r="Q57" s="48"/>
      <c r="R57" s="48"/>
      <c r="S57" s="48"/>
      <c r="T57" s="48"/>
      <c r="U57" s="48"/>
      <c r="V57" s="48"/>
      <c r="W57" s="48"/>
      <c r="X57" s="48"/>
      <c r="Y57" s="48"/>
      <c r="Z57" s="48"/>
      <c r="AA57" s="48"/>
      <c r="AB57" s="48"/>
    </row>
    <row r="58" spans="2:28">
      <c r="B58" s="48"/>
      <c r="C58" s="48"/>
      <c r="D58" s="48"/>
      <c r="E58" s="48"/>
      <c r="F58" s="48"/>
      <c r="G58" s="48"/>
      <c r="H58" s="48"/>
      <c r="I58" s="48"/>
      <c r="J58" s="48"/>
      <c r="K58" s="48"/>
      <c r="L58" s="48"/>
      <c r="M58" s="48"/>
      <c r="N58" s="48"/>
      <c r="O58" s="48"/>
      <c r="P58" s="48"/>
      <c r="Q58" s="48"/>
      <c r="R58" s="48"/>
      <c r="S58" s="48"/>
      <c r="T58" s="48"/>
      <c r="U58" s="48"/>
      <c r="V58" s="48"/>
      <c r="W58" s="48"/>
      <c r="X58" s="48"/>
      <c r="Y58" s="48"/>
      <c r="Z58" s="48"/>
      <c r="AA58" s="48"/>
      <c r="AB58" s="48"/>
    </row>
    <row r="59" spans="2:28">
      <c r="B59" s="48"/>
      <c r="C59" s="48"/>
      <c r="D59" s="48"/>
      <c r="E59" s="48"/>
      <c r="F59" s="48"/>
      <c r="G59" s="48"/>
      <c r="H59" s="48"/>
      <c r="I59" s="48"/>
      <c r="J59" s="48"/>
      <c r="K59" s="48"/>
      <c r="L59" s="48"/>
      <c r="M59" s="48"/>
      <c r="N59" s="48"/>
      <c r="O59" s="48"/>
      <c r="P59" s="48"/>
      <c r="Q59" s="48"/>
      <c r="R59" s="48"/>
      <c r="S59" s="48"/>
      <c r="T59" s="48"/>
      <c r="U59" s="48"/>
      <c r="V59" s="48"/>
      <c r="W59" s="48"/>
      <c r="X59" s="48"/>
      <c r="Y59" s="48"/>
      <c r="Z59" s="48"/>
      <c r="AA59" s="48"/>
      <c r="AB59" s="48"/>
    </row>
    <row r="60" spans="2:28">
      <c r="B60" s="48"/>
      <c r="C60" s="48"/>
      <c r="D60" s="48"/>
      <c r="E60" s="48"/>
      <c r="F60" s="48"/>
      <c r="G60" s="48"/>
      <c r="H60" s="48"/>
      <c r="I60" s="48"/>
      <c r="J60" s="48"/>
      <c r="K60" s="48"/>
      <c r="L60" s="48"/>
      <c r="M60" s="48"/>
      <c r="N60" s="48"/>
      <c r="O60" s="48"/>
      <c r="P60" s="48"/>
      <c r="Q60" s="48"/>
      <c r="R60" s="48"/>
      <c r="S60" s="48"/>
      <c r="T60" s="48"/>
      <c r="U60" s="48"/>
      <c r="V60" s="48"/>
      <c r="W60" s="48"/>
      <c r="X60" s="48"/>
      <c r="Y60" s="48"/>
      <c r="Z60" s="48"/>
      <c r="AA60" s="48"/>
      <c r="AB60" s="48"/>
    </row>
    <row r="61" spans="2:28">
      <c r="B61" s="48"/>
      <c r="C61" s="48"/>
      <c r="D61" s="48"/>
      <c r="E61" s="48"/>
      <c r="F61" s="48"/>
      <c r="G61" s="48"/>
      <c r="H61" s="48"/>
      <c r="I61" s="48"/>
      <c r="J61" s="48"/>
      <c r="K61" s="48"/>
      <c r="L61" s="48"/>
      <c r="M61" s="48"/>
      <c r="N61" s="48"/>
      <c r="O61" s="48"/>
      <c r="P61" s="48"/>
      <c r="Q61" s="48"/>
      <c r="R61" s="48"/>
      <c r="S61" s="48"/>
      <c r="T61" s="48"/>
      <c r="U61" s="48"/>
      <c r="V61" s="48"/>
      <c r="W61" s="48"/>
      <c r="X61" s="48"/>
      <c r="Y61" s="48"/>
      <c r="Z61" s="48"/>
      <c r="AA61" s="48"/>
      <c r="AB61" s="48"/>
    </row>
    <row r="62" spans="2:28">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row>
    <row r="63" spans="2:28">
      <c r="B63" s="48"/>
      <c r="C63" s="48"/>
      <c r="D63" s="48"/>
      <c r="E63" s="48"/>
      <c r="F63" s="48"/>
      <c r="G63" s="48"/>
      <c r="H63" s="48"/>
      <c r="I63" s="48"/>
      <c r="J63" s="48"/>
      <c r="K63" s="48"/>
      <c r="L63" s="48"/>
      <c r="M63" s="48"/>
      <c r="N63" s="48"/>
      <c r="O63" s="48"/>
      <c r="P63" s="48"/>
      <c r="Q63" s="48"/>
      <c r="R63" s="48"/>
      <c r="S63" s="48"/>
      <c r="T63" s="48"/>
      <c r="U63" s="48"/>
      <c r="V63" s="48"/>
      <c r="W63" s="48"/>
      <c r="X63" s="48"/>
      <c r="Y63" s="48"/>
      <c r="Z63" s="48"/>
      <c r="AA63" s="48"/>
      <c r="AB63" s="48"/>
    </row>
    <row r="64" spans="2:28">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row>
    <row r="65" spans="2:28">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row>
    <row r="66" spans="2:28">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row>
    <row r="67" spans="2:28">
      <c r="B67" s="48"/>
      <c r="C67" s="48"/>
      <c r="D67" s="48"/>
      <c r="E67" s="48"/>
      <c r="F67" s="48"/>
      <c r="G67" s="48"/>
      <c r="H67" s="48"/>
      <c r="I67" s="48"/>
      <c r="J67" s="48"/>
      <c r="K67" s="48"/>
      <c r="L67" s="48"/>
      <c r="M67" s="48"/>
      <c r="N67" s="48"/>
      <c r="O67" s="48"/>
      <c r="P67" s="48"/>
      <c r="Q67" s="48"/>
      <c r="R67" s="48"/>
      <c r="S67" s="48"/>
      <c r="T67" s="48"/>
      <c r="U67" s="48"/>
      <c r="V67" s="48"/>
      <c r="W67" s="48"/>
      <c r="X67" s="48"/>
      <c r="Y67" s="48"/>
      <c r="Z67" s="48"/>
      <c r="AA67" s="48"/>
      <c r="AB67" s="48"/>
    </row>
    <row r="68" spans="2:28">
      <c r="B68" s="48"/>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row>
    <row r="69" spans="2:28">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row>
    <row r="70" spans="2:28">
      <c r="B70" s="48"/>
      <c r="C70" s="48"/>
      <c r="D70" s="48"/>
      <c r="E70" s="48"/>
      <c r="F70" s="48"/>
      <c r="G70" s="48"/>
      <c r="H70" s="48"/>
      <c r="I70" s="48"/>
      <c r="J70" s="48"/>
      <c r="K70" s="48"/>
      <c r="L70" s="48"/>
      <c r="M70" s="48"/>
      <c r="N70" s="48"/>
      <c r="O70" s="48"/>
      <c r="P70" s="48"/>
      <c r="Q70" s="48"/>
      <c r="R70" s="48"/>
      <c r="S70" s="48"/>
      <c r="T70" s="48"/>
      <c r="U70" s="48"/>
      <c r="V70" s="48"/>
      <c r="W70" s="48"/>
      <c r="X70" s="48"/>
      <c r="Y70" s="48"/>
      <c r="Z70" s="48"/>
      <c r="AA70" s="48"/>
      <c r="AB70" s="48"/>
    </row>
    <row r="71" spans="2:28">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48"/>
    </row>
    <row r="72" spans="2:28">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A72" s="48"/>
      <c r="AB72" s="48"/>
    </row>
    <row r="73" spans="2:28">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row>
    <row r="74" spans="2:28">
      <c r="B74" s="48"/>
      <c r="C74" s="48"/>
      <c r="D74" s="48"/>
      <c r="E74" s="48"/>
      <c r="F74" s="48"/>
      <c r="G74" s="48"/>
      <c r="H74" s="48"/>
      <c r="I74" s="48"/>
      <c r="J74" s="48"/>
      <c r="K74" s="48"/>
      <c r="L74" s="48"/>
      <c r="M74" s="48"/>
      <c r="N74" s="48"/>
      <c r="O74" s="48"/>
      <c r="P74" s="48"/>
      <c r="Q74" s="48"/>
      <c r="R74" s="48"/>
      <c r="S74" s="48"/>
      <c r="T74" s="48"/>
      <c r="U74" s="48"/>
      <c r="V74" s="48"/>
      <c r="W74" s="48"/>
      <c r="X74" s="48"/>
      <c r="Y74" s="48"/>
      <c r="Z74" s="48"/>
      <c r="AA74" s="48"/>
      <c r="AB74" s="48"/>
    </row>
    <row r="75" spans="2:28">
      <c r="B75" s="48"/>
      <c r="C75" s="48"/>
      <c r="D75" s="48"/>
      <c r="E75" s="48"/>
      <c r="F75" s="48"/>
      <c r="G75" s="48"/>
      <c r="H75" s="48"/>
      <c r="I75" s="48"/>
      <c r="J75" s="48"/>
      <c r="K75" s="48"/>
      <c r="L75" s="48"/>
      <c r="M75" s="48"/>
      <c r="N75" s="48"/>
      <c r="O75" s="48"/>
      <c r="P75" s="48"/>
      <c r="Q75" s="48"/>
      <c r="R75" s="48"/>
      <c r="S75" s="48"/>
      <c r="T75" s="48"/>
      <c r="U75" s="48"/>
      <c r="V75" s="48"/>
      <c r="W75" s="48"/>
      <c r="X75" s="48"/>
      <c r="Y75" s="48"/>
      <c r="Z75" s="48"/>
      <c r="AA75" s="48"/>
      <c r="AB75" s="48"/>
    </row>
    <row r="76" spans="2:28">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row>
    <row r="77" spans="2:28">
      <c r="B77" s="48"/>
      <c r="C77" s="48"/>
      <c r="D77" s="48"/>
      <c r="E77" s="48"/>
      <c r="F77" s="48"/>
      <c r="G77" s="48"/>
      <c r="H77" s="48"/>
      <c r="I77" s="48"/>
      <c r="J77" s="48"/>
      <c r="K77" s="48"/>
      <c r="L77" s="48"/>
      <c r="M77" s="48"/>
      <c r="N77" s="48"/>
      <c r="O77" s="48"/>
      <c r="P77" s="48"/>
      <c r="Q77" s="48"/>
      <c r="R77" s="48"/>
      <c r="S77" s="48"/>
      <c r="T77" s="48"/>
      <c r="U77" s="48"/>
      <c r="V77" s="48"/>
      <c r="W77" s="48"/>
      <c r="X77" s="48"/>
      <c r="Y77" s="48"/>
      <c r="Z77" s="48"/>
      <c r="AA77" s="48"/>
      <c r="AB77" s="48"/>
    </row>
    <row r="78" spans="2:28">
      <c r="B78" s="48"/>
      <c r="C78" s="48"/>
      <c r="D78" s="48"/>
      <c r="E78" s="48"/>
      <c r="F78" s="48"/>
      <c r="G78" s="48"/>
      <c r="H78" s="48"/>
      <c r="I78" s="48"/>
      <c r="J78" s="48"/>
      <c r="K78" s="48"/>
      <c r="L78" s="48"/>
      <c r="M78" s="48"/>
      <c r="N78" s="48"/>
      <c r="O78" s="48"/>
      <c r="P78" s="48"/>
      <c r="Q78" s="48"/>
      <c r="R78" s="48"/>
      <c r="S78" s="48"/>
      <c r="T78" s="48"/>
      <c r="U78" s="48"/>
      <c r="V78" s="48"/>
      <c r="W78" s="48"/>
      <c r="X78" s="48"/>
      <c r="Y78" s="48"/>
      <c r="Z78" s="48"/>
      <c r="AA78" s="48"/>
      <c r="AB78" s="48"/>
    </row>
    <row r="79" spans="2:28">
      <c r="B79" s="48"/>
      <c r="C79" s="48"/>
      <c r="D79" s="48"/>
      <c r="E79" s="48"/>
      <c r="F79" s="48"/>
      <c r="G79" s="48"/>
      <c r="H79" s="48"/>
      <c r="I79" s="48"/>
      <c r="J79" s="48"/>
      <c r="K79" s="48"/>
      <c r="L79" s="48"/>
      <c r="M79" s="48"/>
      <c r="N79" s="48"/>
      <c r="O79" s="48"/>
      <c r="P79" s="48"/>
      <c r="Q79" s="48"/>
      <c r="R79" s="48"/>
      <c r="S79" s="48"/>
      <c r="T79" s="48"/>
      <c r="U79" s="48"/>
      <c r="V79" s="48"/>
      <c r="W79" s="48"/>
      <c r="X79" s="48"/>
      <c r="Y79" s="48"/>
      <c r="Z79" s="48"/>
      <c r="AA79" s="48"/>
      <c r="AB79" s="48"/>
    </row>
    <row r="80" spans="2:28">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row>
    <row r="81" spans="2:28">
      <c r="B81" s="48"/>
      <c r="C81" s="48"/>
      <c r="D81" s="48"/>
      <c r="E81" s="48"/>
      <c r="F81" s="48"/>
      <c r="G81" s="48"/>
      <c r="H81" s="48"/>
      <c r="I81" s="48"/>
      <c r="J81" s="48"/>
      <c r="K81" s="48"/>
      <c r="L81" s="48"/>
      <c r="M81" s="48"/>
      <c r="N81" s="48"/>
      <c r="O81" s="48"/>
      <c r="P81" s="48"/>
      <c r="Q81" s="48"/>
      <c r="R81" s="48"/>
      <c r="S81" s="48"/>
      <c r="T81" s="48"/>
      <c r="U81" s="48"/>
      <c r="V81" s="48"/>
      <c r="W81" s="48"/>
      <c r="X81" s="48"/>
      <c r="Y81" s="48"/>
      <c r="Z81" s="48"/>
      <c r="AA81" s="48"/>
      <c r="AB81" s="48"/>
    </row>
    <row r="82" spans="2:28">
      <c r="B82" s="48"/>
      <c r="C82" s="48"/>
      <c r="D82" s="48"/>
      <c r="E82" s="48"/>
      <c r="F82" s="48"/>
      <c r="G82" s="48"/>
      <c r="H82" s="48"/>
      <c r="I82" s="48"/>
      <c r="J82" s="48"/>
      <c r="K82" s="48"/>
      <c r="L82" s="48"/>
      <c r="M82" s="48"/>
      <c r="N82" s="48"/>
      <c r="O82" s="48"/>
      <c r="P82" s="48"/>
      <c r="Q82" s="48"/>
      <c r="R82" s="48"/>
      <c r="S82" s="48"/>
      <c r="T82" s="48"/>
      <c r="U82" s="48"/>
      <c r="V82" s="48"/>
      <c r="W82" s="48"/>
      <c r="X82" s="48"/>
      <c r="Y82" s="48"/>
      <c r="Z82" s="48"/>
      <c r="AA82" s="48"/>
      <c r="AB82" s="48"/>
    </row>
    <row r="83" spans="2:28">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row>
    <row r="84" spans="2:28">
      <c r="B84" s="48"/>
      <c r="C84" s="48"/>
      <c r="D84" s="48"/>
      <c r="E84" s="48"/>
      <c r="F84" s="48"/>
      <c r="G84" s="48"/>
      <c r="H84" s="48"/>
      <c r="I84" s="48"/>
      <c r="J84" s="48"/>
      <c r="K84" s="48"/>
      <c r="L84" s="48"/>
      <c r="M84" s="48"/>
      <c r="N84" s="48"/>
      <c r="O84" s="48"/>
      <c r="P84" s="48"/>
      <c r="Q84" s="48"/>
      <c r="R84" s="48"/>
      <c r="S84" s="48"/>
      <c r="T84" s="48"/>
      <c r="U84" s="48"/>
      <c r="V84" s="48"/>
      <c r="W84" s="48"/>
      <c r="X84" s="48"/>
      <c r="Y84" s="48"/>
      <c r="Z84" s="48"/>
      <c r="AA84" s="48"/>
      <c r="AB84" s="48"/>
    </row>
    <row r="85" spans="2:28">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row>
    <row r="86" spans="2:28">
      <c r="B86" s="48"/>
      <c r="C86" s="48"/>
      <c r="D86" s="48"/>
      <c r="E86" s="48"/>
      <c r="F86" s="48"/>
      <c r="G86" s="48"/>
      <c r="H86" s="48"/>
      <c r="I86" s="48"/>
      <c r="J86" s="48"/>
      <c r="K86" s="48"/>
      <c r="L86" s="48"/>
      <c r="M86" s="48"/>
      <c r="N86" s="48"/>
      <c r="O86" s="48"/>
      <c r="P86" s="48"/>
      <c r="Q86" s="48"/>
      <c r="R86" s="48"/>
      <c r="S86" s="48"/>
      <c r="T86" s="48"/>
      <c r="U86" s="48"/>
      <c r="V86" s="48"/>
      <c r="W86" s="48"/>
      <c r="X86" s="48"/>
      <c r="Y86" s="48"/>
      <c r="Z86" s="48"/>
      <c r="AA86" s="48"/>
      <c r="AB86" s="48"/>
    </row>
    <row r="87" spans="2:28">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row>
    <row r="88" spans="2:28">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row>
    <row r="89" spans="2:28">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row>
    <row r="90" spans="2:28">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row>
    <row r="91" spans="2:28">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row>
    <row r="92" spans="2:28">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row>
    <row r="93" spans="2:28">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row>
    <row r="94" spans="2:28">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row>
    <row r="95" spans="2:28">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row>
    <row r="96" spans="2:28">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row>
  </sheetData>
  <mergeCells count="32">
    <mergeCell ref="B11:E11"/>
    <mergeCell ref="B16:E16"/>
    <mergeCell ref="B19:E19"/>
    <mergeCell ref="B20:E20"/>
    <mergeCell ref="B21:E21"/>
    <mergeCell ref="B17:E17"/>
    <mergeCell ref="B12:E13"/>
    <mergeCell ref="B14:E15"/>
    <mergeCell ref="B1:AD2"/>
    <mergeCell ref="Z3:AA3"/>
    <mergeCell ref="AC3:AD3"/>
    <mergeCell ref="P5:AE5"/>
    <mergeCell ref="B7:AD8"/>
    <mergeCell ref="F14:AB14"/>
    <mergeCell ref="AC14:AD14"/>
    <mergeCell ref="F15:AB15"/>
    <mergeCell ref="AC15:AD15"/>
    <mergeCell ref="F11:AB11"/>
    <mergeCell ref="AC11:AD11"/>
    <mergeCell ref="F12:AB13"/>
    <mergeCell ref="AC12:AD13"/>
    <mergeCell ref="F21:AB21"/>
    <mergeCell ref="AC21:AD21"/>
    <mergeCell ref="F16:AB16"/>
    <mergeCell ref="AC16:AD16"/>
    <mergeCell ref="F19:AB19"/>
    <mergeCell ref="AC19:AD19"/>
    <mergeCell ref="F20:AB20"/>
    <mergeCell ref="AC20:AD20"/>
    <mergeCell ref="F17:AB17"/>
    <mergeCell ref="AC17:AD17"/>
    <mergeCell ref="AC18:AD18"/>
  </mergeCells>
  <phoneticPr fontId="5"/>
  <dataValidations count="1">
    <dataValidation type="list" allowBlank="1" showInputMessage="1" showErrorMessage="1" sqref="AC18:AD18" xr:uid="{DC0689BB-9699-438D-9543-2B8AEF8DE659}">
      <formula1>"□,■"</formula1>
    </dataValidation>
  </dataValidations>
  <pageMargins left="0.7" right="0.7" top="0.75" bottom="0.75" header="0.3" footer="0.3"/>
  <pageSetup paperSize="9" orientation="portrait"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08435-ACE6-4D90-A9E1-68896B7171CC}">
  <sheetPr>
    <tabColor rgb="FF0070C0"/>
  </sheetPr>
  <dimension ref="A1:P117"/>
  <sheetViews>
    <sheetView view="pageBreakPreview" zoomScale="76" zoomScaleNormal="70" zoomScaleSheetLayoutView="76" workbookViewId="0">
      <selection activeCell="F7" sqref="F7"/>
    </sheetView>
  </sheetViews>
  <sheetFormatPr defaultColWidth="8.58203125" defaultRowHeight="15"/>
  <cols>
    <col min="1" max="1" width="4" style="155" customWidth="1"/>
    <col min="2" max="2" width="15" style="155" hidden="1" customWidth="1"/>
    <col min="3" max="3" width="15.83203125" style="156" customWidth="1"/>
    <col min="4" max="4" width="31.33203125" style="155" hidden="1" customWidth="1"/>
    <col min="5" max="5" width="21.58203125" style="155" customWidth="1"/>
    <col min="6" max="7" width="17.58203125" style="155" customWidth="1"/>
    <col min="8" max="10" width="14.58203125" style="155" customWidth="1"/>
    <col min="11" max="14" width="19.58203125" style="155" customWidth="1"/>
    <col min="15" max="16" width="0" style="155" hidden="1" customWidth="1"/>
    <col min="17" max="16384" width="8.58203125" style="155"/>
  </cols>
  <sheetData>
    <row r="1" spans="1:14" ht="27.65" customHeight="1">
      <c r="A1" s="323" t="s">
        <v>194</v>
      </c>
      <c r="B1" s="324"/>
      <c r="C1" s="324"/>
      <c r="D1" s="324"/>
      <c r="E1" s="324"/>
      <c r="F1" s="324"/>
      <c r="G1" s="324"/>
      <c r="H1" s="324"/>
      <c r="I1" s="324"/>
      <c r="J1" s="324"/>
      <c r="K1" s="324"/>
      <c r="L1" s="324"/>
      <c r="M1" s="324"/>
    </row>
    <row r="3" spans="1:14" ht="19">
      <c r="J3" s="113" t="s">
        <v>114</v>
      </c>
      <c r="K3" s="325" t="str">
        <f>IF(【入力】基本情報シート!J27="","",【入力】基本情報シート!J27)</f>
        <v/>
      </c>
      <c r="L3" s="325"/>
      <c r="M3" s="325"/>
    </row>
    <row r="6" spans="1:14" ht="38.5" customHeight="1">
      <c r="A6" s="157" t="s">
        <v>115</v>
      </c>
      <c r="B6" s="158" t="s">
        <v>120</v>
      </c>
      <c r="C6" s="159" t="s">
        <v>100</v>
      </c>
      <c r="D6" s="159" t="s">
        <v>228</v>
      </c>
      <c r="E6" s="159" t="s">
        <v>116</v>
      </c>
      <c r="F6" s="159" t="s">
        <v>117</v>
      </c>
      <c r="G6" s="159" t="s">
        <v>121</v>
      </c>
      <c r="H6" s="157" t="s">
        <v>247</v>
      </c>
      <c r="I6" s="157" t="s">
        <v>118</v>
      </c>
      <c r="J6" s="157" t="s">
        <v>119</v>
      </c>
      <c r="K6" s="159" t="s">
        <v>199</v>
      </c>
      <c r="L6" s="160" t="s">
        <v>242</v>
      </c>
      <c r="M6" s="159" t="s">
        <v>200</v>
      </c>
      <c r="N6" s="160" t="s">
        <v>201</v>
      </c>
    </row>
    <row r="7" spans="1:14" ht="20.149999999999999" customHeight="1">
      <c r="A7" s="161">
        <v>1</v>
      </c>
      <c r="B7" s="161" t="str">
        <f>IF('別記第4号様式別紙_対象者一覧（変更） '!B12="","",'別記第4号様式別紙_対象者一覧（変更） '!B12)</f>
        <v/>
      </c>
      <c r="C7" s="163" t="str">
        <f>IF(B7="","",VLOOKUP($B7,'別記第4号様式別紙_対象者一覧（変更） '!$B$12:$P$112,1,FALSE))</f>
        <v/>
      </c>
      <c r="D7" s="164" t="str">
        <f>IF(B7="","",IFERROR(VLOOKUP($B7,'別記第4号様式別紙_対象者一覧（変更） '!$B$12:$Q$112,2,FALSE),""))</f>
        <v/>
      </c>
      <c r="E7" s="164" t="str">
        <f>IF(B7="","",VLOOKUP($B7,'別記第4号様式別紙_対象者一覧（変更） '!$B$12:$P$112,3,FALSE))</f>
        <v/>
      </c>
      <c r="F7" s="165" t="str">
        <f>IF(B7="","",SUMIF('別記第4号様式別紙_対象者一覧（変更） '!$B$12:$B$112,B7,'別記第4号様式別紙_対象者一覧（変更） '!$R$12:$R$112)*1.15)</f>
        <v/>
      </c>
      <c r="G7" s="165" t="str">
        <f>F7</f>
        <v/>
      </c>
      <c r="H7" s="164" t="str">
        <f>IF(B7="","",COUNTIF('別記第4号様式別紙_対象者一覧（変更） '!$B$12:$B$112,B7))</f>
        <v/>
      </c>
      <c r="I7" s="164" t="str">
        <f>IF(B7="","",COUNTIFS('別記第4号様式別紙_対象者一覧（変更） '!$B$12:$B$111,B7,'別記第4号様式別紙_対象者一覧（変更） '!$E$12:$E$111,"〇"))</f>
        <v/>
      </c>
      <c r="J7" s="164" t="str">
        <f>IF(C7="","",COUNTIFS('別記第4号様式別紙_対象者一覧（変更） '!$B$12:$B$111,C7,'別記第4号様式別紙_対象者一覧（変更） '!$J$12:$J$111,"〇"))</f>
        <v/>
      </c>
      <c r="K7" s="164" t="str">
        <f>IF(B7="","",COUNTIFS('別記第4号様式別紙_対象者一覧（変更） '!$B$12:$B$112,B7,'別記第4号様式別紙_対象者一覧（変更） '!$K$12:$K$112,$K$6))</f>
        <v/>
      </c>
      <c r="L7" s="164" t="str">
        <f>IF(B7="","",COUNTIFS('別記第4号様式別紙_対象者一覧（変更） '!$B$12:$B$112,B7,'別記第4号様式別紙_対象者一覧（変更） '!$K$12:$K$112,$L$6))</f>
        <v/>
      </c>
      <c r="M7" s="164" t="str">
        <f>IF(B7="","",COUNTIFS('別記第4号様式別紙_対象者一覧（変更） '!$B$12:$B$112,B7,'別記第4号様式別紙_対象者一覧（変更） '!$K$12:$K$112,$M$6))</f>
        <v/>
      </c>
      <c r="N7" s="164" t="str">
        <f>IF(E7="","",COUNTIFS('別記第4号様式別紙_対象者一覧（変更） '!$B$12:$B$112,B7,'別記第4号様式別紙_対象者一覧（変更） '!$K$12:$K$112,$N$6))</f>
        <v/>
      </c>
    </row>
    <row r="8" spans="1:14" ht="20.149999999999999" customHeight="1">
      <c r="A8" s="161">
        <v>2</v>
      </c>
      <c r="B8" s="161" t="str" cm="1">
        <f t="array" ref="B8">IFERROR(IF(INDEX('別記第4号様式別紙_対象者一覧（変更） '!$B$13:$B$112,MATCH(0,COUNTIF(B$7:B7,'別記第4号様式別紙_対象者一覧（変更） '!$B$13:$B$112),0))=0,"",INDEX('別記第4号様式別紙_対象者一覧（変更） '!$B$13:$B$112,MATCH(0,COUNTIF(B$7:B7,'別記第4号様式別紙_対象者一覧（変更） '!$B$13:$B$112),0))),"")</f>
        <v/>
      </c>
      <c r="C8" s="163" t="str">
        <f>IF(B8="","",VLOOKUP($B8,'別記第4号様式別紙_対象者一覧（変更） '!$B$12:$P$112,1,FALSE))</f>
        <v/>
      </c>
      <c r="D8" s="164" t="str">
        <f>IF(B8="","",IFERROR(VLOOKUP($B8,'別記第4号様式別紙_対象者一覧（変更） '!$B$12:$Q$112,2,FALSE),""))</f>
        <v/>
      </c>
      <c r="E8" s="164" t="str">
        <f>IF(B8="","",VLOOKUP($B8,'別記第4号様式別紙_対象者一覧（変更） '!$B$12:$P$112,3,FALSE))</f>
        <v/>
      </c>
      <c r="F8" s="165" t="str">
        <f>IF(B8="","",SUMIF('別記第4号様式別紙_対象者一覧（変更） '!$B$12:$B$112,B8,'別記第4号様式別紙_対象者一覧（変更） '!$R$12:$R$112)*1.15)</f>
        <v/>
      </c>
      <c r="G8" s="165" t="str">
        <f t="shared" ref="G8:G26" si="0">F8</f>
        <v/>
      </c>
      <c r="H8" s="164" t="str">
        <f>IF(B8="","",COUNTIF('別記第4号様式別紙_対象者一覧（変更） '!$B$12:$B$112,B8))</f>
        <v/>
      </c>
      <c r="I8" s="164" t="str">
        <f>IF(B8="","",COUNTIFS('別記第4号様式別紙_対象者一覧（変更） '!$B$12:$B$111,B8,'別記第4号様式別紙_対象者一覧（変更） '!$E$12:$E$111,"〇"))</f>
        <v/>
      </c>
      <c r="J8" s="164" t="str">
        <f>IF(C8="","",COUNTIFS('別記第4号様式別紙_対象者一覧（変更） '!$B$12:$B$111,C8,'別記第4号様式別紙_対象者一覧（変更） '!$J$12:$J$111,"〇"))</f>
        <v/>
      </c>
      <c r="K8" s="164" t="str">
        <f>IF(B8="","",COUNTIFS('別記第4号様式別紙_対象者一覧（変更） '!$B$12:$B$112,B8,'別記第4号様式別紙_対象者一覧（変更） '!$K$12:$K$112,$K$6))</f>
        <v/>
      </c>
      <c r="L8" s="164" t="str">
        <f>IF(B8="","",COUNTIFS('別記第4号様式別紙_対象者一覧（変更） '!$B$12:$B$112,B8,'別記第4号様式別紙_対象者一覧（変更） '!$K$12:$K$112,$L$6))</f>
        <v/>
      </c>
      <c r="M8" s="164" t="str">
        <f>IF(B8="","",COUNTIFS('別記第4号様式別紙_対象者一覧（変更） '!$B$12:$B$112,B8,'別記第4号様式別紙_対象者一覧（変更） '!$K$12:$K$112,$M$6))</f>
        <v/>
      </c>
      <c r="N8" s="164" t="str">
        <f>IF(E8="","",COUNTIFS('別記第4号様式別紙_対象者一覧（変更） '!$B$12:$B$112,B8,'別記第4号様式別紙_対象者一覧（変更） '!$K$12:$K$112,$N$6))</f>
        <v/>
      </c>
    </row>
    <row r="9" spans="1:14" ht="20.149999999999999" customHeight="1">
      <c r="A9" s="161">
        <v>3</v>
      </c>
      <c r="B9" s="161" t="str" cm="1">
        <f t="array" ref="B9">IFERROR(IF(INDEX('別記第4号様式別紙_対象者一覧（変更） '!$B$13:$B$112,MATCH(0,COUNTIF(B$7:B8,'別記第4号様式別紙_対象者一覧（変更） '!$B$13:$B$112),0))=0,"",INDEX('別記第4号様式別紙_対象者一覧（変更） '!$B$13:$B$112,MATCH(0,COUNTIF(B$7:B8,'別記第4号様式別紙_対象者一覧（変更） '!$B$13:$B$112),0))),"")</f>
        <v/>
      </c>
      <c r="C9" s="163" t="str">
        <f>IF(B9="","",VLOOKUP($B9,'別記第4号様式別紙_対象者一覧（変更） '!$B$12:$P$112,1,FALSE))</f>
        <v/>
      </c>
      <c r="D9" s="164" t="str">
        <f>IF(B9="","",IFERROR(VLOOKUP($B9,'別記第4号様式別紙_対象者一覧（変更） '!$B$12:$Q$112,2,FALSE),""))</f>
        <v/>
      </c>
      <c r="E9" s="164" t="str">
        <f>IF(B9="","",VLOOKUP($B9,'別記第4号様式別紙_対象者一覧（変更） '!$B$12:$P$112,3,FALSE))</f>
        <v/>
      </c>
      <c r="F9" s="165" t="str">
        <f>IF(B9="","",SUMIF('別記第4号様式別紙_対象者一覧（変更） '!$B$12:$B$112,B9,'別記第4号様式別紙_対象者一覧（変更） '!$R$12:$R$112)*1.15)</f>
        <v/>
      </c>
      <c r="G9" s="165" t="str">
        <f t="shared" si="0"/>
        <v/>
      </c>
      <c r="H9" s="164" t="str">
        <f>IF(B9="","",COUNTIF('別記第4号様式別紙_対象者一覧（変更） '!$B$12:$B$112,B9))</f>
        <v/>
      </c>
      <c r="I9" s="164" t="str">
        <f>IF(B9="","",COUNTIFS('別記第4号様式別紙_対象者一覧（変更） '!$B$12:$B$111,B9,'別記第4号様式別紙_対象者一覧（変更） '!$E$12:$E$111,"〇"))</f>
        <v/>
      </c>
      <c r="J9" s="164" t="str">
        <f>IF(C9="","",COUNTIFS('別記第4号様式別紙_対象者一覧（変更） '!$B$12:$B$111,C9,'別記第4号様式別紙_対象者一覧（変更） '!$J$12:$J$111,"〇"))</f>
        <v/>
      </c>
      <c r="K9" s="164" t="str">
        <f>IF(B9="","",COUNTIFS('別記第4号様式別紙_対象者一覧（変更） '!$B$12:$B$112,B9,'別記第4号様式別紙_対象者一覧（変更） '!$K$12:$K$112,$K$6))</f>
        <v/>
      </c>
      <c r="L9" s="164" t="str">
        <f>IF(B9="","",COUNTIFS('別記第4号様式別紙_対象者一覧（変更） '!$B$12:$B$112,B9,'別記第4号様式別紙_対象者一覧（変更） '!$K$12:$K$112,$L$6))</f>
        <v/>
      </c>
      <c r="M9" s="164" t="str">
        <f>IF(B9="","",COUNTIFS('別記第4号様式別紙_対象者一覧（変更） '!$B$12:$B$112,B9,'別記第4号様式別紙_対象者一覧（変更） '!$K$12:$K$112,$M$6))</f>
        <v/>
      </c>
      <c r="N9" s="164" t="str">
        <f>IF(E9="","",COUNTIFS('別記第4号様式別紙_対象者一覧（変更） '!$B$12:$B$112,B9,'別記第4号様式別紙_対象者一覧（変更） '!$K$12:$K$112,$N$6))</f>
        <v/>
      </c>
    </row>
    <row r="10" spans="1:14" ht="20.149999999999999" customHeight="1">
      <c r="A10" s="161">
        <v>4</v>
      </c>
      <c r="B10" s="161" t="str" cm="1">
        <f t="array" ref="B10">IFERROR(IF(INDEX('別記第4号様式別紙_対象者一覧（変更） '!$B$13:$B$112,MATCH(0,COUNTIF(B$7:B9,'別記第4号様式別紙_対象者一覧（変更） '!$B$13:$B$112),0))=0,"",INDEX('別記第4号様式別紙_対象者一覧（変更） '!$B$13:$B$112,MATCH(0,COUNTIF(B$7:B9,'別記第4号様式別紙_対象者一覧（変更） '!$B$13:$B$112),0))),"")</f>
        <v/>
      </c>
      <c r="C10" s="163" t="str">
        <f>IF(B10="","",VLOOKUP($B10,'別記第4号様式別紙_対象者一覧（変更） '!$B$12:$P$112,1,FALSE))</f>
        <v/>
      </c>
      <c r="D10" s="164" t="str">
        <f>IF(B10="","",IFERROR(VLOOKUP($B10,'別記第4号様式別紙_対象者一覧（変更） '!$B$12:$Q$112,2,FALSE),""))</f>
        <v/>
      </c>
      <c r="E10" s="164" t="str">
        <f>IF(B10="","",VLOOKUP($B10,'別記第4号様式別紙_対象者一覧（変更） '!$B$12:$P$112,3,FALSE))</f>
        <v/>
      </c>
      <c r="F10" s="165" t="str">
        <f>IF(B10="","",SUMIF('別記第4号様式別紙_対象者一覧（変更） '!$B$12:$B$112,B10,'別記第4号様式別紙_対象者一覧（変更） '!$R$12:$R$112)*1.15)</f>
        <v/>
      </c>
      <c r="G10" s="165" t="str">
        <f t="shared" si="0"/>
        <v/>
      </c>
      <c r="H10" s="164" t="str">
        <f>IF(B10="","",COUNTIF('別記第4号様式別紙_対象者一覧（変更） '!$B$12:$B$112,B10))</f>
        <v/>
      </c>
      <c r="I10" s="164" t="str">
        <f>IF(B10="","",COUNTIFS('別記第4号様式別紙_対象者一覧（変更） '!$B$12:$B$111,B10,'別記第4号様式別紙_対象者一覧（変更） '!$E$12:$E$111,"〇"))</f>
        <v/>
      </c>
      <c r="J10" s="164" t="str">
        <f>IF(C10="","",COUNTIFS('別記第4号様式別紙_対象者一覧（変更） '!$B$12:$B$111,C10,'別記第4号様式別紙_対象者一覧（変更） '!$J$12:$J$111,"〇"))</f>
        <v/>
      </c>
      <c r="K10" s="164" t="str">
        <f>IF(B10="","",COUNTIFS('別記第4号様式別紙_対象者一覧（変更） '!$B$12:$B$112,B10,'別記第4号様式別紙_対象者一覧（変更） '!$K$12:$K$112,$K$6))</f>
        <v/>
      </c>
      <c r="L10" s="164" t="str">
        <f>IF(B10="","",COUNTIFS('別記第4号様式別紙_対象者一覧（変更） '!$B$12:$B$112,B10,'別記第4号様式別紙_対象者一覧（変更） '!$K$12:$K$112,$L$6))</f>
        <v/>
      </c>
      <c r="M10" s="164" t="str">
        <f>IF(B10="","",COUNTIFS('別記第4号様式別紙_対象者一覧（変更） '!$B$12:$B$112,B10,'別記第4号様式別紙_対象者一覧（変更） '!$K$12:$K$112,$M$6))</f>
        <v/>
      </c>
      <c r="N10" s="164" t="str">
        <f>IF(E10="","",COUNTIFS('別記第4号様式別紙_対象者一覧（変更） '!$B$12:$B$112,B10,'別記第4号様式別紙_対象者一覧（変更） '!$K$12:$K$112,$N$6))</f>
        <v/>
      </c>
    </row>
    <row r="11" spans="1:14" ht="20.149999999999999" customHeight="1">
      <c r="A11" s="161">
        <v>5</v>
      </c>
      <c r="B11" s="161" t="str" cm="1">
        <f t="array" ref="B11">IFERROR(IF(INDEX('別記第4号様式別紙_対象者一覧（変更） '!$B$13:$B$112,MATCH(0,COUNTIF(B$7:B10,'別記第4号様式別紙_対象者一覧（変更） '!$B$13:$B$112),0))=0,"",INDEX('別記第4号様式別紙_対象者一覧（変更） '!$B$13:$B$112,MATCH(0,COUNTIF(B$7:B10,'別記第4号様式別紙_対象者一覧（変更） '!$B$13:$B$112),0))),"")</f>
        <v/>
      </c>
      <c r="C11" s="163" t="str">
        <f>IF(B11="","",VLOOKUP($B11,'別記第4号様式別紙_対象者一覧（変更） '!$B$12:$P$112,1,FALSE))</f>
        <v/>
      </c>
      <c r="D11" s="164" t="str">
        <f>IF(B11="","",IFERROR(VLOOKUP($B11,'別記第4号様式別紙_対象者一覧（変更） '!$B$12:$Q$112,2,FALSE),""))</f>
        <v/>
      </c>
      <c r="E11" s="164" t="str">
        <f>IF(B11="","",VLOOKUP($B11,'別記第4号様式別紙_対象者一覧（変更） '!$B$12:$P$112,3,FALSE))</f>
        <v/>
      </c>
      <c r="F11" s="165" t="str">
        <f>IF(B11="","",SUMIF('別記第4号様式別紙_対象者一覧（変更） '!$B$12:$B$112,B11,'別記第4号様式別紙_対象者一覧（変更） '!$R$12:$R$112)*1.15)</f>
        <v/>
      </c>
      <c r="G11" s="165" t="str">
        <f t="shared" si="0"/>
        <v/>
      </c>
      <c r="H11" s="164" t="str">
        <f>IF(B11="","",COUNTIF('別記第4号様式別紙_対象者一覧（変更） '!$B$12:$B$112,B11))</f>
        <v/>
      </c>
      <c r="I11" s="164" t="str">
        <f>IF(B11="","",COUNTIFS('別記第4号様式別紙_対象者一覧（変更） '!$B$12:$B$111,B11,'別記第4号様式別紙_対象者一覧（変更） '!$E$12:$E$111,"〇"))</f>
        <v/>
      </c>
      <c r="J11" s="164" t="str">
        <f>IF(C11="","",COUNTIFS('別記第4号様式別紙_対象者一覧（変更） '!$B$12:$B$111,C11,'別記第4号様式別紙_対象者一覧（変更） '!$J$12:$J$111,"〇"))</f>
        <v/>
      </c>
      <c r="K11" s="164" t="str">
        <f>IF(B11="","",COUNTIFS('別記第4号様式別紙_対象者一覧（変更） '!$B$12:$B$112,B11,'別記第4号様式別紙_対象者一覧（変更） '!$K$12:$K$112,$K$6))</f>
        <v/>
      </c>
      <c r="L11" s="164" t="str">
        <f>IF(B11="","",COUNTIFS('別記第4号様式別紙_対象者一覧（変更） '!$B$12:$B$112,B11,'別記第4号様式別紙_対象者一覧（変更） '!$K$12:$K$112,$L$6))</f>
        <v/>
      </c>
      <c r="M11" s="164" t="str">
        <f>IF(B11="","",COUNTIFS('別記第4号様式別紙_対象者一覧（変更） '!$B$12:$B$112,B11,'別記第4号様式別紙_対象者一覧（変更） '!$K$12:$K$112,$M$6))</f>
        <v/>
      </c>
      <c r="N11" s="164" t="str">
        <f>IF(E11="","",COUNTIFS('別記第4号様式別紙_対象者一覧（変更） '!$B$12:$B$112,B11,'別記第4号様式別紙_対象者一覧（変更） '!$K$12:$K$112,$N$6))</f>
        <v/>
      </c>
    </row>
    <row r="12" spans="1:14" ht="20.149999999999999" customHeight="1">
      <c r="A12" s="161">
        <v>6</v>
      </c>
      <c r="B12" s="161" t="str" cm="1">
        <f t="array" ref="B12">IFERROR(IF(INDEX('別記第4号様式別紙_対象者一覧（変更） '!$B$13:$B$112,MATCH(0,COUNTIF(B$7:B11,'別記第4号様式別紙_対象者一覧（変更） '!$B$13:$B$112),0))=0,"",INDEX('別記第4号様式別紙_対象者一覧（変更） '!$B$13:$B$112,MATCH(0,COUNTIF(B$7:B11,'別記第4号様式別紙_対象者一覧（変更） '!$B$13:$B$112),0))),"")</f>
        <v/>
      </c>
      <c r="C12" s="163" t="str">
        <f>IF(B12="","",VLOOKUP($B12,'別記第4号様式別紙_対象者一覧（変更） '!$B$12:$P$112,1,FALSE))</f>
        <v/>
      </c>
      <c r="D12" s="164" t="str">
        <f>IF(B12="","",IFERROR(VLOOKUP($B12,'別記第4号様式別紙_対象者一覧（変更） '!$B$12:$Q$112,2,FALSE),""))</f>
        <v/>
      </c>
      <c r="E12" s="164" t="str">
        <f>IF(B12="","",VLOOKUP($B12,'別記第4号様式別紙_対象者一覧（変更） '!$B$12:$P$112,3,FALSE))</f>
        <v/>
      </c>
      <c r="F12" s="165" t="str">
        <f>IF(B12="","",SUMIF('別記第4号様式別紙_対象者一覧（変更） '!$B$12:$B$112,B12,'別記第4号様式別紙_対象者一覧（変更） '!$R$12:$R$112)*1.15)</f>
        <v/>
      </c>
      <c r="G12" s="165" t="str">
        <f t="shared" si="0"/>
        <v/>
      </c>
      <c r="H12" s="164" t="str">
        <f>IF(B12="","",COUNTIF('別記第4号様式別紙_対象者一覧（変更） '!$B$12:$B$112,B12))</f>
        <v/>
      </c>
      <c r="I12" s="164" t="str">
        <f>IF(B12="","",COUNTIFS('別記第4号様式別紙_対象者一覧（変更） '!$B$12:$B$111,B12,'別記第4号様式別紙_対象者一覧（変更） '!$E$12:$E$111,"〇"))</f>
        <v/>
      </c>
      <c r="J12" s="164" t="str">
        <f>IF(C12="","",COUNTIFS('別記第4号様式別紙_対象者一覧（変更） '!$B$12:$B$111,C12,'別記第4号様式別紙_対象者一覧（変更） '!$J$12:$J$111,"〇"))</f>
        <v/>
      </c>
      <c r="K12" s="164" t="str">
        <f>IF(B12="","",COUNTIFS('別記第4号様式別紙_対象者一覧（変更） '!$B$12:$B$112,B12,'別記第4号様式別紙_対象者一覧（変更） '!$K$12:$K$112,$K$6))</f>
        <v/>
      </c>
      <c r="L12" s="164" t="str">
        <f>IF(B12="","",COUNTIFS('別記第4号様式別紙_対象者一覧（変更） '!$B$12:$B$112,B12,'別記第4号様式別紙_対象者一覧（変更） '!$K$12:$K$112,$L$6))</f>
        <v/>
      </c>
      <c r="M12" s="164" t="str">
        <f>IF(B12="","",COUNTIFS('別記第4号様式別紙_対象者一覧（変更） '!$B$12:$B$112,B12,'別記第4号様式別紙_対象者一覧（変更） '!$K$12:$K$112,$M$6))</f>
        <v/>
      </c>
      <c r="N12" s="164" t="str">
        <f>IF(E12="","",COUNTIFS('別記第4号様式別紙_対象者一覧（変更） '!$B$12:$B$112,B12,'別記第4号様式別紙_対象者一覧（変更） '!$K$12:$K$112,$N$6))</f>
        <v/>
      </c>
    </row>
    <row r="13" spans="1:14" ht="20.149999999999999" customHeight="1">
      <c r="A13" s="161">
        <v>7</v>
      </c>
      <c r="B13" s="161" t="str" cm="1">
        <f t="array" ref="B13">IFERROR(IF(INDEX('別記第4号様式別紙_対象者一覧（変更） '!$B$13:$B$112,MATCH(0,COUNTIF(B$7:B12,'別記第4号様式別紙_対象者一覧（変更） '!$B$13:$B$112),0))=0,"",INDEX('別記第4号様式別紙_対象者一覧（変更） '!$B$13:$B$112,MATCH(0,COUNTIF(B$7:B12,'別記第4号様式別紙_対象者一覧（変更） '!$B$13:$B$112),0))),"")</f>
        <v/>
      </c>
      <c r="C13" s="163" t="str">
        <f>IF(B13="","",VLOOKUP($B13,'別記第4号様式別紙_対象者一覧（変更） '!$B$12:$P$112,1,FALSE))</f>
        <v/>
      </c>
      <c r="D13" s="164" t="str">
        <f>IF(B13="","",IFERROR(VLOOKUP($B13,'別記第4号様式別紙_対象者一覧（変更） '!$B$12:$Q$112,2,FALSE),""))</f>
        <v/>
      </c>
      <c r="E13" s="164" t="str">
        <f>IF(B13="","",VLOOKUP($B13,'別記第4号様式別紙_対象者一覧（変更） '!$B$12:$P$112,3,FALSE))</f>
        <v/>
      </c>
      <c r="F13" s="165" t="str">
        <f>IF(B13="","",SUMIF('別記第4号様式別紙_対象者一覧（変更） '!$B$12:$B$112,B13,'別記第4号様式別紙_対象者一覧（変更） '!$R$12:$R$112)*1.15)</f>
        <v/>
      </c>
      <c r="G13" s="165" t="str">
        <f t="shared" si="0"/>
        <v/>
      </c>
      <c r="H13" s="164" t="str">
        <f>IF(B13="","",COUNTIF('別記第4号様式別紙_対象者一覧（変更） '!$B$12:$B$112,B13))</f>
        <v/>
      </c>
      <c r="I13" s="164" t="str">
        <f>IF(B13="","",COUNTIFS('別記第4号様式別紙_対象者一覧（変更） '!$B$12:$B$111,B13,'別記第4号様式別紙_対象者一覧（変更） '!$E$12:$E$111,"〇"))</f>
        <v/>
      </c>
      <c r="J13" s="164" t="str">
        <f>IF(C13="","",COUNTIFS('別記第4号様式別紙_対象者一覧（変更） '!$B$12:$B$111,C13,'別記第4号様式別紙_対象者一覧（変更） '!$J$12:$J$111,"〇"))</f>
        <v/>
      </c>
      <c r="K13" s="164" t="str">
        <f>IF(B13="","",COUNTIFS('別記第4号様式別紙_対象者一覧（変更） '!$B$12:$B$112,B13,'別記第4号様式別紙_対象者一覧（変更） '!$K$12:$K$112,$K$6))</f>
        <v/>
      </c>
      <c r="L13" s="164" t="str">
        <f>IF(B13="","",COUNTIFS('別記第4号様式別紙_対象者一覧（変更） '!$B$12:$B$112,B13,'別記第4号様式別紙_対象者一覧（変更） '!$K$12:$K$112,$L$6))</f>
        <v/>
      </c>
      <c r="M13" s="164" t="str">
        <f>IF(B13="","",COUNTIFS('別記第4号様式別紙_対象者一覧（変更） '!$B$12:$B$112,B13,'別記第4号様式別紙_対象者一覧（変更） '!$K$12:$K$112,$M$6))</f>
        <v/>
      </c>
      <c r="N13" s="164" t="str">
        <f>IF(E13="","",COUNTIFS('別記第4号様式別紙_対象者一覧（変更） '!$B$12:$B$112,B13,'別記第4号様式別紙_対象者一覧（変更） '!$K$12:$K$112,$N$6))</f>
        <v/>
      </c>
    </row>
    <row r="14" spans="1:14" ht="20.149999999999999" customHeight="1">
      <c r="A14" s="161">
        <v>8</v>
      </c>
      <c r="B14" s="161" t="str" cm="1">
        <f t="array" ref="B14">IFERROR(IF(INDEX('別記第4号様式別紙_対象者一覧（変更） '!$B$13:$B$112,MATCH(0,COUNTIF(B$7:B13,'別記第4号様式別紙_対象者一覧（変更） '!$B$13:$B$112),0))=0,"",INDEX('別記第4号様式別紙_対象者一覧（変更） '!$B$13:$B$112,MATCH(0,COUNTIF(B$7:B13,'別記第4号様式別紙_対象者一覧（変更） '!$B$13:$B$112),0))),"")</f>
        <v/>
      </c>
      <c r="C14" s="163" t="str">
        <f>IF(B14="","",VLOOKUP($B14,'別記第4号様式別紙_対象者一覧（変更） '!$B$12:$P$112,1,FALSE))</f>
        <v/>
      </c>
      <c r="D14" s="164" t="str">
        <f>IF(B14="","",IFERROR(VLOOKUP($B14,'別記第4号様式別紙_対象者一覧（変更） '!$B$12:$Q$112,2,FALSE),""))</f>
        <v/>
      </c>
      <c r="E14" s="164" t="str">
        <f>IF(B14="","",VLOOKUP($B14,'別記第4号様式別紙_対象者一覧（変更） '!$B$12:$P$112,3,FALSE))</f>
        <v/>
      </c>
      <c r="F14" s="165" t="str">
        <f>IF(B14="","",SUMIF('別記第4号様式別紙_対象者一覧（変更） '!$B$12:$B$112,B14,'別記第4号様式別紙_対象者一覧（変更） '!$R$12:$R$112)*1.15)</f>
        <v/>
      </c>
      <c r="G14" s="165" t="str">
        <f t="shared" si="0"/>
        <v/>
      </c>
      <c r="H14" s="164" t="str">
        <f>IF(B14="","",COUNTIF('別記第4号様式別紙_対象者一覧（変更） '!$B$12:$B$112,B14))</f>
        <v/>
      </c>
      <c r="I14" s="164" t="str">
        <f>IF(B14="","",COUNTIFS('別記第4号様式別紙_対象者一覧（変更） '!$B$12:$B$111,B14,'別記第4号様式別紙_対象者一覧（変更） '!$E$12:$E$111,"〇"))</f>
        <v/>
      </c>
      <c r="J14" s="164" t="str">
        <f>IF(C14="","",COUNTIFS('別記第4号様式別紙_対象者一覧（変更） '!$B$12:$B$111,C14,'別記第4号様式別紙_対象者一覧（変更） '!$J$12:$J$111,"〇"))</f>
        <v/>
      </c>
      <c r="K14" s="164" t="str">
        <f>IF(B14="","",COUNTIFS('別記第4号様式別紙_対象者一覧（変更） '!$B$12:$B$112,B14,'別記第4号様式別紙_対象者一覧（変更） '!$K$12:$K$112,$K$6))</f>
        <v/>
      </c>
      <c r="L14" s="164" t="str">
        <f>IF(B14="","",COUNTIFS('別記第4号様式別紙_対象者一覧（変更） '!$B$12:$B$112,B14,'別記第4号様式別紙_対象者一覧（変更） '!$K$12:$K$112,$L$6))</f>
        <v/>
      </c>
      <c r="M14" s="164" t="str">
        <f>IF(B14="","",COUNTIFS('別記第4号様式別紙_対象者一覧（変更） '!$B$12:$B$112,B14,'別記第4号様式別紙_対象者一覧（変更） '!$K$12:$K$112,$M$6))</f>
        <v/>
      </c>
      <c r="N14" s="164" t="str">
        <f>IF(E14="","",COUNTIFS('別記第4号様式別紙_対象者一覧（変更） '!$B$12:$B$112,B14,'別記第4号様式別紙_対象者一覧（変更） '!$K$12:$K$112,$N$6))</f>
        <v/>
      </c>
    </row>
    <row r="15" spans="1:14" ht="20.149999999999999" customHeight="1">
      <c r="A15" s="161">
        <v>9</v>
      </c>
      <c r="B15" s="161" t="str" cm="1">
        <f t="array" ref="B15">IFERROR(IF(INDEX('別記第4号様式別紙_対象者一覧（変更） '!$B$13:$B$112,MATCH(0,COUNTIF(B$7:B14,'別記第4号様式別紙_対象者一覧（変更） '!$B$13:$B$112),0))=0,"",INDEX('別記第4号様式別紙_対象者一覧（変更） '!$B$13:$B$112,MATCH(0,COUNTIF(B$7:B14,'別記第4号様式別紙_対象者一覧（変更） '!$B$13:$B$112),0))),"")</f>
        <v/>
      </c>
      <c r="C15" s="163" t="str">
        <f>IF(B15="","",VLOOKUP($B15,'別記第4号様式別紙_対象者一覧（変更） '!$B$12:$P$112,1,FALSE))</f>
        <v/>
      </c>
      <c r="D15" s="164" t="str">
        <f>IF(B15="","",IFERROR(VLOOKUP($B15,'別記第4号様式別紙_対象者一覧（変更） '!$B$12:$Q$112,2,FALSE),""))</f>
        <v/>
      </c>
      <c r="E15" s="164" t="str">
        <f>IF(B15="","",VLOOKUP($B15,'別記第4号様式別紙_対象者一覧（変更） '!$B$12:$P$112,3,FALSE))</f>
        <v/>
      </c>
      <c r="F15" s="165" t="str">
        <f>IF(B15="","",SUMIF('別記第4号様式別紙_対象者一覧（変更） '!$B$12:$B$112,B15,'別記第4号様式別紙_対象者一覧（変更） '!$R$12:$R$112)*1.15)</f>
        <v/>
      </c>
      <c r="G15" s="165" t="str">
        <f t="shared" si="0"/>
        <v/>
      </c>
      <c r="H15" s="164" t="str">
        <f>IF(B15="","",COUNTIF('別記第4号様式別紙_対象者一覧（変更） '!$B$12:$B$112,B15))</f>
        <v/>
      </c>
      <c r="I15" s="164" t="str">
        <f>IF(B15="","",COUNTIFS('別記第4号様式別紙_対象者一覧（変更） '!$B$12:$B$111,B15,'別記第4号様式別紙_対象者一覧（変更） '!$E$12:$E$111,"〇"))</f>
        <v/>
      </c>
      <c r="J15" s="164" t="str">
        <f>IF(C15="","",COUNTIFS('別記第4号様式別紙_対象者一覧（変更） '!$B$12:$B$111,C15,'別記第4号様式別紙_対象者一覧（変更） '!$J$12:$J$111,"〇"))</f>
        <v/>
      </c>
      <c r="K15" s="164" t="str">
        <f>IF(B15="","",COUNTIFS('別記第4号様式別紙_対象者一覧（変更） '!$B$12:$B$112,B15,'別記第4号様式別紙_対象者一覧（変更） '!$K$12:$K$112,$K$6))</f>
        <v/>
      </c>
      <c r="L15" s="164" t="str">
        <f>IF(B15="","",COUNTIFS('別記第4号様式別紙_対象者一覧（変更） '!$B$12:$B$112,B15,'別記第4号様式別紙_対象者一覧（変更） '!$K$12:$K$112,$L$6))</f>
        <v/>
      </c>
      <c r="M15" s="164" t="str">
        <f>IF(B15="","",COUNTIFS('別記第4号様式別紙_対象者一覧（変更） '!$B$12:$B$112,B15,'別記第4号様式別紙_対象者一覧（変更） '!$K$12:$K$112,$M$6))</f>
        <v/>
      </c>
      <c r="N15" s="164" t="str">
        <f>IF(E15="","",COUNTIFS('別記第4号様式別紙_対象者一覧（変更） '!$B$12:$B$112,B15,'別記第4号様式別紙_対象者一覧（変更） '!$K$12:$K$112,$N$6))</f>
        <v/>
      </c>
    </row>
    <row r="16" spans="1:14" ht="20.149999999999999" customHeight="1">
      <c r="A16" s="161">
        <v>10</v>
      </c>
      <c r="B16" s="161" t="str" cm="1">
        <f t="array" ref="B16">IFERROR(IF(INDEX('別記第4号様式別紙_対象者一覧（変更） '!$B$13:$B$112,MATCH(0,COUNTIF(B$7:B15,'別記第4号様式別紙_対象者一覧（変更） '!$B$13:$B$112),0))=0,"",INDEX('別記第4号様式別紙_対象者一覧（変更） '!$B$13:$B$112,MATCH(0,COUNTIF(B$7:B15,'別記第4号様式別紙_対象者一覧（変更） '!$B$13:$B$112),0))),"")</f>
        <v/>
      </c>
      <c r="C16" s="163" t="str">
        <f>IF(B16="","",VLOOKUP($B16,'別記第4号様式別紙_対象者一覧（変更） '!$B$12:$P$112,1,FALSE))</f>
        <v/>
      </c>
      <c r="D16" s="164" t="str">
        <f>IF(B16="","",IFERROR(VLOOKUP($B16,'別記第4号様式別紙_対象者一覧（変更） '!$B$12:$Q$112,2,FALSE),""))</f>
        <v/>
      </c>
      <c r="E16" s="164" t="str">
        <f>IF(B16="","",VLOOKUP($B16,'別記第4号様式別紙_対象者一覧（変更） '!$B$12:$P$112,3,FALSE))</f>
        <v/>
      </c>
      <c r="F16" s="165" t="str">
        <f>IF(B16="","",SUMIF('別記第4号様式別紙_対象者一覧（変更） '!$B$12:$B$112,B16,'別記第4号様式別紙_対象者一覧（変更） '!$R$12:$R$112)*1.15)</f>
        <v/>
      </c>
      <c r="G16" s="165" t="str">
        <f t="shared" si="0"/>
        <v/>
      </c>
      <c r="H16" s="164" t="str">
        <f>IF(B16="","",COUNTIF('別記第4号様式別紙_対象者一覧（変更） '!$B$12:$B$112,B16))</f>
        <v/>
      </c>
      <c r="I16" s="164" t="str">
        <f>IF(B16="","",COUNTIFS('別記第4号様式別紙_対象者一覧（変更） '!$B$12:$B$111,B16,'別記第4号様式別紙_対象者一覧（変更） '!$E$12:$E$111,"〇"))</f>
        <v/>
      </c>
      <c r="J16" s="164" t="str">
        <f>IF(C16="","",COUNTIFS('別記第4号様式別紙_対象者一覧（変更） '!$B$12:$B$111,C16,'別記第4号様式別紙_対象者一覧（変更） '!$J$12:$J$111,"〇"))</f>
        <v/>
      </c>
      <c r="K16" s="164" t="str">
        <f>IF(B16="","",COUNTIFS('別記第4号様式別紙_対象者一覧（変更） '!$B$12:$B$112,B16,'別記第4号様式別紙_対象者一覧（変更） '!$K$12:$K$112,$K$6))</f>
        <v/>
      </c>
      <c r="L16" s="164" t="str">
        <f>IF(B16="","",COUNTIFS('別記第4号様式別紙_対象者一覧（変更） '!$B$12:$B$112,B16,'別記第4号様式別紙_対象者一覧（変更） '!$K$12:$K$112,$L$6))</f>
        <v/>
      </c>
      <c r="M16" s="164" t="str">
        <f>IF(B16="","",COUNTIFS('別記第4号様式別紙_対象者一覧（変更） '!$B$12:$B$112,B16,'別記第4号様式別紙_対象者一覧（変更） '!$K$12:$K$112,$M$6))</f>
        <v/>
      </c>
      <c r="N16" s="164" t="str">
        <f>IF(E16="","",COUNTIFS('別記第4号様式別紙_対象者一覧（変更） '!$B$12:$B$112,B16,'別記第4号様式別紙_対象者一覧（変更） '!$K$12:$K$112,$N$6))</f>
        <v/>
      </c>
    </row>
    <row r="17" spans="1:16" ht="20.149999999999999" customHeight="1">
      <c r="A17" s="161">
        <v>11</v>
      </c>
      <c r="B17" s="161" t="str" cm="1">
        <f t="array" ref="B17">IFERROR(IF(INDEX('別記第4号様式別紙_対象者一覧（変更） '!$B$13:$B$112,MATCH(0,COUNTIF(B$7:B16,'別記第4号様式別紙_対象者一覧（変更） '!$B$13:$B$112),0))=0,"",INDEX('別記第4号様式別紙_対象者一覧（変更） '!$B$13:$B$112,MATCH(0,COUNTIF(B$7:B16,'別記第4号様式別紙_対象者一覧（変更） '!$B$13:$B$112),0))),"")</f>
        <v/>
      </c>
      <c r="C17" s="163" t="str">
        <f>IF(B17="","",VLOOKUP($B17,'別記第4号様式別紙_対象者一覧（変更） '!$B$12:$P$112,1,FALSE))</f>
        <v/>
      </c>
      <c r="D17" s="164" t="str">
        <f>IF(B17="","",IFERROR(VLOOKUP($B17,'別記第4号様式別紙_対象者一覧（変更） '!$B$12:$Q$112,2,FALSE),""))</f>
        <v/>
      </c>
      <c r="E17" s="164" t="str">
        <f>IF(B17="","",VLOOKUP($B17,'別記第4号様式別紙_対象者一覧（変更） '!$B$12:$P$112,3,FALSE))</f>
        <v/>
      </c>
      <c r="F17" s="165" t="str">
        <f>IF(B17="","",SUMIF('別記第4号様式別紙_対象者一覧（変更） '!$B$12:$B$112,B17,'別記第4号様式別紙_対象者一覧（変更） '!$R$12:$R$112)*1.15)</f>
        <v/>
      </c>
      <c r="G17" s="165" t="str">
        <f t="shared" si="0"/>
        <v/>
      </c>
      <c r="H17" s="164" t="str">
        <f>IF(B17="","",COUNTIF('別記第4号様式別紙_対象者一覧（変更） '!$B$12:$B$112,B17))</f>
        <v/>
      </c>
      <c r="I17" s="164" t="str">
        <f>IF(B17="","",COUNTIFS('別記第4号様式別紙_対象者一覧（変更） '!$B$12:$B$111,B17,'別記第4号様式別紙_対象者一覧（変更） '!$E$12:$E$111,"〇"))</f>
        <v/>
      </c>
      <c r="J17" s="164" t="str">
        <f>IF(C17="","",COUNTIFS('別記第4号様式別紙_対象者一覧（変更） '!$B$12:$B$111,C17,'別記第4号様式別紙_対象者一覧（変更） '!$J$12:$J$111,"〇"))</f>
        <v/>
      </c>
      <c r="K17" s="164" t="str">
        <f>IF(B17="","",COUNTIFS('別記第4号様式別紙_対象者一覧（変更） '!$B$12:$B$112,B17,'別記第4号様式別紙_対象者一覧（変更） '!$K$12:$K$112,$K$6))</f>
        <v/>
      </c>
      <c r="L17" s="164" t="str">
        <f>IF(B17="","",COUNTIFS('別記第4号様式別紙_対象者一覧（変更） '!$B$12:$B$112,B17,'別記第4号様式別紙_対象者一覧（変更） '!$K$12:$K$112,$L$6))</f>
        <v/>
      </c>
      <c r="M17" s="164" t="str">
        <f>IF(B17="","",COUNTIFS('別記第4号様式別紙_対象者一覧（変更） '!$B$12:$B$112,B17,'別記第4号様式別紙_対象者一覧（変更） '!$K$12:$K$112,$M$6))</f>
        <v/>
      </c>
      <c r="N17" s="164" t="str">
        <f>IF(E17="","",COUNTIFS('別記第4号様式別紙_対象者一覧（変更） '!$B$12:$B$112,B17,'別記第4号様式別紙_対象者一覧（変更） '!$K$12:$K$112,$N$6))</f>
        <v/>
      </c>
    </row>
    <row r="18" spans="1:16" ht="20.149999999999999" customHeight="1">
      <c r="A18" s="161">
        <v>12</v>
      </c>
      <c r="B18" s="161" t="str" cm="1">
        <f t="array" ref="B18">IFERROR(IF(INDEX('別記第4号様式別紙_対象者一覧（変更） '!$B$13:$B$112,MATCH(0,COUNTIF(B$7:B17,'別記第4号様式別紙_対象者一覧（変更） '!$B$13:$B$112),0))=0,"",INDEX('別記第4号様式別紙_対象者一覧（変更） '!$B$13:$B$112,MATCH(0,COUNTIF(B$7:B17,'別記第4号様式別紙_対象者一覧（変更） '!$B$13:$B$112),0))),"")</f>
        <v/>
      </c>
      <c r="C18" s="163" t="str">
        <f>IF(B18="","",VLOOKUP($B18,'別記第4号様式別紙_対象者一覧（変更） '!$B$12:$P$112,1,FALSE))</f>
        <v/>
      </c>
      <c r="D18" s="164" t="str">
        <f>IF(B18="","",IFERROR(VLOOKUP($B18,'別記第4号様式別紙_対象者一覧（変更） '!$B$12:$Q$112,2,FALSE),""))</f>
        <v/>
      </c>
      <c r="E18" s="164" t="str">
        <f>IF(B18="","",VLOOKUP($B18,'別記第4号様式別紙_対象者一覧（変更） '!$B$12:$P$112,3,FALSE))</f>
        <v/>
      </c>
      <c r="F18" s="165" t="str">
        <f>IF(B18="","",SUMIF('別記第4号様式別紙_対象者一覧（変更） '!$B$12:$B$112,B18,'別記第4号様式別紙_対象者一覧（変更） '!$R$12:$R$112)*1.15)</f>
        <v/>
      </c>
      <c r="G18" s="165" t="str">
        <f t="shared" si="0"/>
        <v/>
      </c>
      <c r="H18" s="164" t="str">
        <f>IF(B18="","",COUNTIF('別記第4号様式別紙_対象者一覧（変更） '!$B$12:$B$112,B18))</f>
        <v/>
      </c>
      <c r="I18" s="164" t="str">
        <f>IF(B18="","",COUNTIFS('別記第4号様式別紙_対象者一覧（変更） '!$B$12:$B$111,B18,'別記第4号様式別紙_対象者一覧（変更） '!$E$12:$E$111,"〇"))</f>
        <v/>
      </c>
      <c r="J18" s="164" t="str">
        <f>IF(C18="","",COUNTIFS('別記第4号様式別紙_対象者一覧（変更） '!$B$12:$B$111,C18,'別記第4号様式別紙_対象者一覧（変更） '!$J$12:$J$111,"〇"))</f>
        <v/>
      </c>
      <c r="K18" s="164" t="str">
        <f>IF(B18="","",COUNTIFS('別記第4号様式別紙_対象者一覧（変更） '!$B$12:$B$112,B18,'別記第4号様式別紙_対象者一覧（変更） '!$K$12:$K$112,$K$6))</f>
        <v/>
      </c>
      <c r="L18" s="164" t="str">
        <f>IF(B18="","",COUNTIFS('別記第4号様式別紙_対象者一覧（変更） '!$B$12:$B$112,B18,'別記第4号様式別紙_対象者一覧（変更） '!$K$12:$K$112,$L$6))</f>
        <v/>
      </c>
      <c r="M18" s="164" t="str">
        <f>IF(B18="","",COUNTIFS('別記第4号様式別紙_対象者一覧（変更） '!$B$12:$B$112,B18,'別記第4号様式別紙_対象者一覧（変更） '!$K$12:$K$112,$M$6))</f>
        <v/>
      </c>
      <c r="N18" s="164" t="str">
        <f>IF(E18="","",COUNTIFS('別記第4号様式別紙_対象者一覧（変更） '!$B$12:$B$112,B18,'別記第4号様式別紙_対象者一覧（変更） '!$K$12:$K$112,$N$6))</f>
        <v/>
      </c>
    </row>
    <row r="19" spans="1:16" ht="20.149999999999999" customHeight="1">
      <c r="A19" s="161">
        <v>13</v>
      </c>
      <c r="B19" s="161" t="str" cm="1">
        <f t="array" ref="B19">IFERROR(IF(INDEX('別記第4号様式別紙_対象者一覧（変更） '!$B$13:$B$112,MATCH(0,COUNTIF(B$7:B18,'別記第4号様式別紙_対象者一覧（変更） '!$B$13:$B$112),0))=0,"",INDEX('別記第4号様式別紙_対象者一覧（変更） '!$B$13:$B$112,MATCH(0,COUNTIF(B$7:B18,'別記第4号様式別紙_対象者一覧（変更） '!$B$13:$B$112),0))),"")</f>
        <v/>
      </c>
      <c r="C19" s="163" t="str">
        <f>IF(B19="","",VLOOKUP($B19,'別記第4号様式別紙_対象者一覧（変更） '!$B$12:$P$112,1,FALSE))</f>
        <v/>
      </c>
      <c r="D19" s="164" t="str">
        <f>IF(B19="","",IFERROR(VLOOKUP($B19,'別記第4号様式別紙_対象者一覧（変更） '!$B$12:$Q$112,2,FALSE),""))</f>
        <v/>
      </c>
      <c r="E19" s="164" t="str">
        <f>IF(B19="","",VLOOKUP($B19,'別記第4号様式別紙_対象者一覧（変更） '!$B$12:$P$112,3,FALSE))</f>
        <v/>
      </c>
      <c r="F19" s="165" t="str">
        <f>IF(B19="","",SUMIF('別記第4号様式別紙_対象者一覧（変更） '!$B$12:$B$112,B19,'別記第4号様式別紙_対象者一覧（変更） '!$R$12:$R$112)*1.15)</f>
        <v/>
      </c>
      <c r="G19" s="165" t="str">
        <f t="shared" si="0"/>
        <v/>
      </c>
      <c r="H19" s="164" t="str">
        <f>IF(B19="","",COUNTIF('別記第4号様式別紙_対象者一覧（変更） '!$B$12:$B$112,B19))</f>
        <v/>
      </c>
      <c r="I19" s="164" t="str">
        <f>IF(B19="","",COUNTIFS('別記第4号様式別紙_対象者一覧（変更） '!$B$12:$B$111,B19,'別記第4号様式別紙_対象者一覧（変更） '!$E$12:$E$111,"〇"))</f>
        <v/>
      </c>
      <c r="J19" s="164" t="str">
        <f>IF(C19="","",COUNTIFS('別記第4号様式別紙_対象者一覧（変更） '!$B$12:$B$111,C19,'別記第4号様式別紙_対象者一覧（変更） '!$J$12:$J$111,"〇"))</f>
        <v/>
      </c>
      <c r="K19" s="164" t="str">
        <f>IF(B19="","",COUNTIFS('別記第4号様式別紙_対象者一覧（変更） '!$B$12:$B$112,B19,'別記第4号様式別紙_対象者一覧（変更） '!$K$12:$K$112,$K$6))</f>
        <v/>
      </c>
      <c r="L19" s="164" t="str">
        <f>IF(B19="","",COUNTIFS('別記第4号様式別紙_対象者一覧（変更） '!$B$12:$B$112,B19,'別記第4号様式別紙_対象者一覧（変更） '!$K$12:$K$112,$L$6))</f>
        <v/>
      </c>
      <c r="M19" s="164" t="str">
        <f>IF(B19="","",COUNTIFS('別記第4号様式別紙_対象者一覧（変更） '!$B$12:$B$112,B19,'別記第4号様式別紙_対象者一覧（変更） '!$K$12:$K$112,$M$6))</f>
        <v/>
      </c>
      <c r="N19" s="164" t="str">
        <f>IF(E19="","",COUNTIFS('別記第4号様式別紙_対象者一覧（変更） '!$B$12:$B$112,B19,'別記第4号様式別紙_対象者一覧（変更） '!$K$12:$K$112,$N$6))</f>
        <v/>
      </c>
    </row>
    <row r="20" spans="1:16" ht="20.149999999999999" customHeight="1">
      <c r="A20" s="161">
        <v>14</v>
      </c>
      <c r="B20" s="161" t="str" cm="1">
        <f t="array" ref="B20">IFERROR(IF(INDEX('別記第4号様式別紙_対象者一覧（変更） '!$B$13:$B$112,MATCH(0,COUNTIF(B$7:B19,'別記第4号様式別紙_対象者一覧（変更） '!$B$13:$B$112),0))=0,"",INDEX('別記第4号様式別紙_対象者一覧（変更） '!$B$13:$B$112,MATCH(0,COUNTIF(B$7:B19,'別記第4号様式別紙_対象者一覧（変更） '!$B$13:$B$112),0))),"")</f>
        <v/>
      </c>
      <c r="C20" s="163" t="str">
        <f>IF(B20="","",VLOOKUP($B20,'別記第4号様式別紙_対象者一覧（変更） '!$B$12:$P$112,1,FALSE))</f>
        <v/>
      </c>
      <c r="D20" s="164" t="str">
        <f>IF(B20="","",IFERROR(VLOOKUP($B20,'別記第4号様式別紙_対象者一覧（変更） '!$B$12:$Q$112,2,FALSE),""))</f>
        <v/>
      </c>
      <c r="E20" s="164" t="str">
        <f>IF(B20="","",VLOOKUP($B20,'別記第4号様式別紙_対象者一覧（変更） '!$B$12:$P$112,3,FALSE))</f>
        <v/>
      </c>
      <c r="F20" s="165" t="str">
        <f>IF(B20="","",SUMIF('別記第4号様式別紙_対象者一覧（変更） '!$B$12:$B$112,B20,'別記第4号様式別紙_対象者一覧（変更） '!$R$12:$R$112)*1.15)</f>
        <v/>
      </c>
      <c r="G20" s="165" t="str">
        <f t="shared" si="0"/>
        <v/>
      </c>
      <c r="H20" s="164" t="str">
        <f>IF(B20="","",COUNTIF('別記第4号様式別紙_対象者一覧（変更） '!$B$12:$B$112,B20))</f>
        <v/>
      </c>
      <c r="I20" s="164" t="str">
        <f>IF(B20="","",COUNTIFS('別記第4号様式別紙_対象者一覧（変更） '!$B$12:$B$111,B20,'別記第4号様式別紙_対象者一覧（変更） '!$E$12:$E$111,"〇"))</f>
        <v/>
      </c>
      <c r="J20" s="164" t="str">
        <f>IF(C20="","",COUNTIFS('別記第4号様式別紙_対象者一覧（変更） '!$B$12:$B$111,C20,'別記第4号様式別紙_対象者一覧（変更） '!$J$12:$J$111,"〇"))</f>
        <v/>
      </c>
      <c r="K20" s="164" t="str">
        <f>IF(B20="","",COUNTIFS('別記第4号様式別紙_対象者一覧（変更） '!$B$12:$B$112,B20,'別記第4号様式別紙_対象者一覧（変更） '!$K$12:$K$112,$K$6))</f>
        <v/>
      </c>
      <c r="L20" s="164" t="str">
        <f>IF(B20="","",COUNTIFS('別記第4号様式別紙_対象者一覧（変更） '!$B$12:$B$112,B20,'別記第4号様式別紙_対象者一覧（変更） '!$K$12:$K$112,$L$6))</f>
        <v/>
      </c>
      <c r="M20" s="164" t="str">
        <f>IF(B20="","",COUNTIFS('別記第4号様式別紙_対象者一覧（変更） '!$B$12:$B$112,B20,'別記第4号様式別紙_対象者一覧（変更） '!$K$12:$K$112,$M$6))</f>
        <v/>
      </c>
      <c r="N20" s="164" t="str">
        <f>IF(E20="","",COUNTIFS('別記第4号様式別紙_対象者一覧（変更） '!$B$12:$B$112,B20,'別記第4号様式別紙_対象者一覧（変更） '!$K$12:$K$112,$N$6))</f>
        <v/>
      </c>
    </row>
    <row r="21" spans="1:16" ht="20.149999999999999" customHeight="1">
      <c r="A21" s="161">
        <v>15</v>
      </c>
      <c r="B21" s="161" t="str" cm="1">
        <f t="array" ref="B21">IFERROR(IF(INDEX('別記第4号様式別紙_対象者一覧（変更） '!$B$13:$B$112,MATCH(0,COUNTIF(B$7:B20,'別記第4号様式別紙_対象者一覧（変更） '!$B$13:$B$112),0))=0,"",INDEX('別記第4号様式別紙_対象者一覧（変更） '!$B$13:$B$112,MATCH(0,COUNTIF(B$7:B20,'別記第4号様式別紙_対象者一覧（変更） '!$B$13:$B$112),0))),"")</f>
        <v/>
      </c>
      <c r="C21" s="163" t="str">
        <f>IF(B21="","",VLOOKUP($B21,'別記第4号様式別紙_対象者一覧（変更） '!$B$12:$P$112,1,FALSE))</f>
        <v/>
      </c>
      <c r="D21" s="164" t="str">
        <f>IF(B21="","",IFERROR(VLOOKUP($B21,'別記第4号様式別紙_対象者一覧（変更） '!$B$12:$Q$112,2,FALSE),""))</f>
        <v/>
      </c>
      <c r="E21" s="164" t="str">
        <f>IF(B21="","",VLOOKUP($B21,'別記第4号様式別紙_対象者一覧（変更） '!$B$12:$P$112,3,FALSE))</f>
        <v/>
      </c>
      <c r="F21" s="165" t="str">
        <f>IF(B21="","",SUMIF('別記第4号様式別紙_対象者一覧（変更） '!$B$12:$B$112,B21,'別記第4号様式別紙_対象者一覧（変更） '!$R$12:$R$112)*1.15)</f>
        <v/>
      </c>
      <c r="G21" s="165" t="str">
        <f t="shared" si="0"/>
        <v/>
      </c>
      <c r="H21" s="164" t="str">
        <f>IF(B21="","",COUNTIF('別記第4号様式別紙_対象者一覧（変更） '!$B$12:$B$112,B21))</f>
        <v/>
      </c>
      <c r="I21" s="164" t="str">
        <f>IF(B21="","",COUNTIFS('別記第4号様式別紙_対象者一覧（変更） '!$B$12:$B$111,B21,'別記第4号様式別紙_対象者一覧（変更） '!$E$12:$E$111,"〇"))</f>
        <v/>
      </c>
      <c r="J21" s="164" t="str">
        <f>IF(C21="","",COUNTIFS('別記第4号様式別紙_対象者一覧（変更） '!$B$12:$B$111,C21,'別記第4号様式別紙_対象者一覧（変更） '!$J$12:$J$111,"〇"))</f>
        <v/>
      </c>
      <c r="K21" s="164" t="str">
        <f>IF(B21="","",COUNTIFS('別記第4号様式別紙_対象者一覧（変更） '!$B$12:$B$112,B21,'別記第4号様式別紙_対象者一覧（変更） '!$K$12:$K$112,$K$6))</f>
        <v/>
      </c>
      <c r="L21" s="164" t="str">
        <f>IF(B21="","",COUNTIFS('別記第4号様式別紙_対象者一覧（変更） '!$B$12:$B$112,B21,'別記第4号様式別紙_対象者一覧（変更） '!$K$12:$K$112,$L$6))</f>
        <v/>
      </c>
      <c r="M21" s="164" t="str">
        <f>IF(B21="","",COUNTIFS('別記第4号様式別紙_対象者一覧（変更） '!$B$12:$B$112,B21,'別記第4号様式別紙_対象者一覧（変更） '!$K$12:$K$112,$M$6))</f>
        <v/>
      </c>
      <c r="N21" s="164" t="str">
        <f>IF(E21="","",COUNTIFS('別記第4号様式別紙_対象者一覧（変更） '!$B$12:$B$112,B21,'別記第4号様式別紙_対象者一覧（変更） '!$K$12:$K$112,$N$6))</f>
        <v/>
      </c>
    </row>
    <row r="22" spans="1:16" ht="20.149999999999999" customHeight="1">
      <c r="A22" s="161">
        <v>16</v>
      </c>
      <c r="B22" s="161" t="str" cm="1">
        <f t="array" ref="B22">IFERROR(IF(INDEX('別記第4号様式別紙_対象者一覧（変更） '!$B$13:$B$112,MATCH(0,COUNTIF(B$7:B21,'別記第4号様式別紙_対象者一覧（変更） '!$B$13:$B$112),0))=0,"",INDEX('別記第4号様式別紙_対象者一覧（変更） '!$B$13:$B$112,MATCH(0,COUNTIF(B$7:B21,'別記第4号様式別紙_対象者一覧（変更） '!$B$13:$B$112),0))),"")</f>
        <v/>
      </c>
      <c r="C22" s="163" t="str">
        <f>IF(B22="","",VLOOKUP($B22,'別記第4号様式別紙_対象者一覧（変更） '!$B$12:$P$112,1,FALSE))</f>
        <v/>
      </c>
      <c r="D22" s="164" t="str">
        <f>IF(B22="","",IFERROR(VLOOKUP($B22,'別記第4号様式別紙_対象者一覧（変更） '!$B$12:$Q$112,2,FALSE),""))</f>
        <v/>
      </c>
      <c r="E22" s="164" t="str">
        <f>IF(B22="","",VLOOKUP($B22,'別記第4号様式別紙_対象者一覧（変更） '!$B$12:$P$112,3,FALSE))</f>
        <v/>
      </c>
      <c r="F22" s="165" t="str">
        <f>IF(B22="","",SUMIF('別記第4号様式別紙_対象者一覧（変更） '!$B$12:$B$112,B22,'別記第4号様式別紙_対象者一覧（変更） '!$R$12:$R$112)*1.15)</f>
        <v/>
      </c>
      <c r="G22" s="165" t="str">
        <f t="shared" si="0"/>
        <v/>
      </c>
      <c r="H22" s="164" t="str">
        <f>IF(B22="","",COUNTIF('別記第4号様式別紙_対象者一覧（変更） '!$B$12:$B$112,B22))</f>
        <v/>
      </c>
      <c r="I22" s="164" t="str">
        <f>IF(B22="","",COUNTIFS('別記第4号様式別紙_対象者一覧（変更） '!$B$12:$B$111,B22,'別記第4号様式別紙_対象者一覧（変更） '!$E$12:$E$111,"〇"))</f>
        <v/>
      </c>
      <c r="J22" s="164" t="str">
        <f>IF(C22="","",COUNTIFS('別記第4号様式別紙_対象者一覧（変更） '!$B$12:$B$111,C22,'別記第4号様式別紙_対象者一覧（変更） '!$J$12:$J$111,"〇"))</f>
        <v/>
      </c>
      <c r="K22" s="164" t="str">
        <f>IF(B22="","",COUNTIFS('別記第4号様式別紙_対象者一覧（変更） '!$B$12:$B$112,B22,'別記第4号様式別紙_対象者一覧（変更） '!$K$12:$K$112,$K$6))</f>
        <v/>
      </c>
      <c r="L22" s="164" t="str">
        <f>IF(B22="","",COUNTIFS('別記第4号様式別紙_対象者一覧（変更） '!$B$12:$B$112,B22,'別記第4号様式別紙_対象者一覧（変更） '!$K$12:$K$112,$L$6))</f>
        <v/>
      </c>
      <c r="M22" s="164" t="str">
        <f>IF(B22="","",COUNTIFS('別記第4号様式別紙_対象者一覧（変更） '!$B$12:$B$112,B22,'別記第4号様式別紙_対象者一覧（変更） '!$K$12:$K$112,$M$6))</f>
        <v/>
      </c>
      <c r="N22" s="164" t="str">
        <f>IF(E22="","",COUNTIFS('別記第4号様式別紙_対象者一覧（変更） '!$B$12:$B$112,B22,'別記第4号様式別紙_対象者一覧（変更） '!$K$12:$K$112,$N$6))</f>
        <v/>
      </c>
    </row>
    <row r="23" spans="1:16" ht="20.149999999999999" customHeight="1">
      <c r="A23" s="161">
        <v>17</v>
      </c>
      <c r="B23" s="161" t="str" cm="1">
        <f t="array" ref="B23">IFERROR(IF(INDEX('別記第4号様式別紙_対象者一覧（変更） '!$B$13:$B$112,MATCH(0,COUNTIF(B$7:B22,'別記第4号様式別紙_対象者一覧（変更） '!$B$13:$B$112),0))=0,"",INDEX('別記第4号様式別紙_対象者一覧（変更） '!$B$13:$B$112,MATCH(0,COUNTIF(B$7:B22,'別記第4号様式別紙_対象者一覧（変更） '!$B$13:$B$112),0))),"")</f>
        <v/>
      </c>
      <c r="C23" s="163" t="str">
        <f>IF(B23="","",VLOOKUP($B23,'別記第4号様式別紙_対象者一覧（変更） '!$B$12:$P$112,1,FALSE))</f>
        <v/>
      </c>
      <c r="D23" s="164" t="str">
        <f>IF(B23="","",IFERROR(VLOOKUP($B23,'別記第4号様式別紙_対象者一覧（変更） '!$B$12:$Q$112,2,FALSE),""))</f>
        <v/>
      </c>
      <c r="E23" s="164" t="str">
        <f>IF(B23="","",VLOOKUP($B23,'別記第4号様式別紙_対象者一覧（変更） '!$B$12:$P$112,3,FALSE))</f>
        <v/>
      </c>
      <c r="F23" s="165" t="str">
        <f>IF(B23="","",SUMIF('別記第4号様式別紙_対象者一覧（変更） '!$B$12:$B$112,B23,'別記第4号様式別紙_対象者一覧（変更） '!$R$12:$R$112)*1.15)</f>
        <v/>
      </c>
      <c r="G23" s="165" t="str">
        <f t="shared" si="0"/>
        <v/>
      </c>
      <c r="H23" s="164" t="str">
        <f>IF(B23="","",COUNTIF('別記第4号様式別紙_対象者一覧（変更） '!$B$12:$B$112,B23))</f>
        <v/>
      </c>
      <c r="I23" s="164" t="str">
        <f>IF(B23="","",COUNTIFS('別記第4号様式別紙_対象者一覧（変更） '!$B$12:$B$111,B23,'別記第4号様式別紙_対象者一覧（変更） '!$E$12:$E$111,"〇"))</f>
        <v/>
      </c>
      <c r="J23" s="164" t="str">
        <f>IF(C23="","",COUNTIFS('別記第4号様式別紙_対象者一覧（変更） '!$B$12:$B$111,C23,'別記第4号様式別紙_対象者一覧（変更） '!$J$12:$J$111,"〇"))</f>
        <v/>
      </c>
      <c r="K23" s="164" t="str">
        <f>IF(B23="","",COUNTIFS('別記第4号様式別紙_対象者一覧（変更） '!$B$12:$B$112,B23,'別記第4号様式別紙_対象者一覧（変更） '!$K$12:$K$112,$K$6))</f>
        <v/>
      </c>
      <c r="L23" s="164" t="str">
        <f>IF(B23="","",COUNTIFS('別記第4号様式別紙_対象者一覧（変更） '!$B$12:$B$112,B23,'別記第4号様式別紙_対象者一覧（変更） '!$K$12:$K$112,$L$6))</f>
        <v/>
      </c>
      <c r="M23" s="164" t="str">
        <f>IF(B23="","",COUNTIFS('別記第4号様式別紙_対象者一覧（変更） '!$B$12:$B$112,B23,'別記第4号様式別紙_対象者一覧（変更） '!$K$12:$K$112,$M$6))</f>
        <v/>
      </c>
      <c r="N23" s="164" t="str">
        <f>IF(E23="","",COUNTIFS('別記第4号様式別紙_対象者一覧（変更） '!$B$12:$B$112,B23,'別記第4号様式別紙_対象者一覧（変更） '!$K$12:$K$112,$N$6))</f>
        <v/>
      </c>
    </row>
    <row r="24" spans="1:16" ht="20.149999999999999" customHeight="1">
      <c r="A24" s="161">
        <v>18</v>
      </c>
      <c r="B24" s="161" t="str" cm="1">
        <f t="array" ref="B24">IFERROR(IF(INDEX('別記第4号様式別紙_対象者一覧（変更） '!$B$13:$B$112,MATCH(0,COUNTIF(B$7:B23,'別記第4号様式別紙_対象者一覧（変更） '!$B$13:$B$112),0))=0,"",INDEX('別記第4号様式別紙_対象者一覧（変更） '!$B$13:$B$112,MATCH(0,COUNTIF(B$7:B23,'別記第4号様式別紙_対象者一覧（変更） '!$B$13:$B$112),0))),"")</f>
        <v/>
      </c>
      <c r="C24" s="163" t="str">
        <f>IF(B24="","",VLOOKUP($B24,'別記第4号様式別紙_対象者一覧（変更） '!$B$12:$P$112,1,FALSE))</f>
        <v/>
      </c>
      <c r="D24" s="164" t="str">
        <f>IF(B24="","",IFERROR(VLOOKUP($B24,'別記第4号様式別紙_対象者一覧（変更） '!$B$12:$Q$112,2,FALSE),""))</f>
        <v/>
      </c>
      <c r="E24" s="164" t="str">
        <f>IF(B24="","",VLOOKUP($B24,'別記第4号様式別紙_対象者一覧（変更） '!$B$12:$P$112,3,FALSE))</f>
        <v/>
      </c>
      <c r="F24" s="165" t="str">
        <f>IF(B24="","",SUMIF('別記第4号様式別紙_対象者一覧（変更） '!$B$12:$B$112,B24,'別記第4号様式別紙_対象者一覧（変更） '!$R$12:$R$112)*1.15)</f>
        <v/>
      </c>
      <c r="G24" s="165" t="str">
        <f t="shared" si="0"/>
        <v/>
      </c>
      <c r="H24" s="164" t="str">
        <f>IF(B24="","",COUNTIF('別記第4号様式別紙_対象者一覧（変更） '!$B$12:$B$112,B24))</f>
        <v/>
      </c>
      <c r="I24" s="164" t="str">
        <f>IF(B24="","",COUNTIFS('別記第4号様式別紙_対象者一覧（変更） '!$B$12:$B$111,B24,'別記第4号様式別紙_対象者一覧（変更） '!$E$12:$E$111,"〇"))</f>
        <v/>
      </c>
      <c r="J24" s="164" t="str">
        <f>IF(C24="","",COUNTIFS('別記第4号様式別紙_対象者一覧（変更） '!$B$12:$B$111,C24,'別記第4号様式別紙_対象者一覧（変更） '!$J$12:$J$111,"〇"))</f>
        <v/>
      </c>
      <c r="K24" s="164" t="str">
        <f>IF(B24="","",COUNTIFS('別記第4号様式別紙_対象者一覧（変更） '!$B$12:$B$112,B24,'別記第4号様式別紙_対象者一覧（変更） '!$K$12:$K$112,$K$6))</f>
        <v/>
      </c>
      <c r="L24" s="164" t="str">
        <f>IF(B24="","",COUNTIFS('別記第4号様式別紙_対象者一覧（変更） '!$B$12:$B$112,B24,'別記第4号様式別紙_対象者一覧（変更） '!$K$12:$K$112,$L$6))</f>
        <v/>
      </c>
      <c r="M24" s="164" t="str">
        <f>IF(B24="","",COUNTIFS('別記第4号様式別紙_対象者一覧（変更） '!$B$12:$B$112,B24,'別記第4号様式別紙_対象者一覧（変更） '!$K$12:$K$112,$M$6))</f>
        <v/>
      </c>
      <c r="N24" s="164" t="str">
        <f>IF(E24="","",COUNTIFS('別記第4号様式別紙_対象者一覧（変更） '!$B$12:$B$112,B24,'別記第4号様式別紙_対象者一覧（変更） '!$K$12:$K$112,$N$6))</f>
        <v/>
      </c>
    </row>
    <row r="25" spans="1:16" ht="20.149999999999999" customHeight="1">
      <c r="A25" s="161">
        <v>19</v>
      </c>
      <c r="B25" s="161" t="str" cm="1">
        <f t="array" ref="B25">IFERROR(IF(INDEX('別記第4号様式別紙_対象者一覧（変更） '!$B$13:$B$112,MATCH(0,COUNTIF(B$7:B24,'別記第4号様式別紙_対象者一覧（変更） '!$B$13:$B$112),0))=0,"",INDEX('別記第4号様式別紙_対象者一覧（変更） '!$B$13:$B$112,MATCH(0,COUNTIF(B$7:B24,'別記第4号様式別紙_対象者一覧（変更） '!$B$13:$B$112),0))),"")</f>
        <v/>
      </c>
      <c r="C25" s="163" t="str">
        <f>IF(B25="","",VLOOKUP($B25,'別記第4号様式別紙_対象者一覧（変更） '!$B$12:$P$112,1,FALSE))</f>
        <v/>
      </c>
      <c r="D25" s="164" t="str">
        <f>IF(B25="","",IFERROR(VLOOKUP($B25,'別記第4号様式別紙_対象者一覧（変更） '!$B$12:$Q$112,2,FALSE),""))</f>
        <v/>
      </c>
      <c r="E25" s="164" t="str">
        <f>IF(B25="","",VLOOKUP($B25,'別記第4号様式別紙_対象者一覧（変更） '!$B$12:$P$112,3,FALSE))</f>
        <v/>
      </c>
      <c r="F25" s="165" t="str">
        <f>IF(B25="","",SUMIF('別記第4号様式別紙_対象者一覧（変更） '!$B$12:$B$112,B25,'別記第4号様式別紙_対象者一覧（変更） '!$R$12:$R$112)*1.15)</f>
        <v/>
      </c>
      <c r="G25" s="165" t="str">
        <f t="shared" si="0"/>
        <v/>
      </c>
      <c r="H25" s="164" t="str">
        <f>IF(B25="","",COUNTIF('別記第4号様式別紙_対象者一覧（変更） '!$B$12:$B$112,B25))</f>
        <v/>
      </c>
      <c r="I25" s="164" t="str">
        <f>IF(B25="","",COUNTIFS('別記第4号様式別紙_対象者一覧（変更） '!$B$12:$B$111,B25,'別記第4号様式別紙_対象者一覧（変更） '!$E$12:$E$111,"〇"))</f>
        <v/>
      </c>
      <c r="J25" s="164" t="str">
        <f>IF(C25="","",COUNTIFS('別記第4号様式別紙_対象者一覧（変更） '!$B$12:$B$111,C25,'別記第4号様式別紙_対象者一覧（変更） '!$J$12:$J$111,"〇"))</f>
        <v/>
      </c>
      <c r="K25" s="164" t="str">
        <f>IF(B25="","",COUNTIFS('別記第4号様式別紙_対象者一覧（変更） '!$B$12:$B$112,B25,'別記第4号様式別紙_対象者一覧（変更） '!$K$12:$K$112,$K$6))</f>
        <v/>
      </c>
      <c r="L25" s="164" t="str">
        <f>IF(B25="","",COUNTIFS('別記第4号様式別紙_対象者一覧（変更） '!$B$12:$B$112,B25,'別記第4号様式別紙_対象者一覧（変更） '!$K$12:$K$112,$L$6))</f>
        <v/>
      </c>
      <c r="M25" s="164" t="str">
        <f>IF(B25="","",COUNTIFS('別記第4号様式別紙_対象者一覧（変更） '!$B$12:$B$112,B25,'別記第4号様式別紙_対象者一覧（変更） '!$K$12:$K$112,$M$6))</f>
        <v/>
      </c>
      <c r="N25" s="164" t="str">
        <f>IF(E25="","",COUNTIFS('別記第4号様式別紙_対象者一覧（変更） '!$B$12:$B$112,B25,'別記第4号様式別紙_対象者一覧（変更） '!$K$12:$K$112,$N$6))</f>
        <v/>
      </c>
    </row>
    <row r="26" spans="1:16" ht="20.149999999999999" customHeight="1">
      <c r="A26" s="161">
        <v>20</v>
      </c>
      <c r="B26" s="161" t="str" cm="1">
        <f t="array" ref="B26">IFERROR(IF(INDEX('別記第4号様式別紙_対象者一覧（変更） '!$B$13:$B$112,MATCH(0,COUNTIF(B$7:B25,'別記第4号様式別紙_対象者一覧（変更） '!$B$13:$B$112),0))=0,"",INDEX('別記第4号様式別紙_対象者一覧（変更） '!$B$13:$B$112,MATCH(0,COUNTIF(B$7:B25,'別記第4号様式別紙_対象者一覧（変更） '!$B$13:$B$112),0))),"")</f>
        <v/>
      </c>
      <c r="C26" s="163" t="str">
        <f>IF(B26="","",VLOOKUP($B26,'別記第4号様式別紙_対象者一覧（変更） '!$B$12:$P$112,1,FALSE))</f>
        <v/>
      </c>
      <c r="D26" s="164" t="str">
        <f>IF(B26="","",IFERROR(VLOOKUP($B26,'別記第4号様式別紙_対象者一覧（変更） '!$B$12:$Q$112,2,FALSE),""))</f>
        <v/>
      </c>
      <c r="E26" s="164" t="str">
        <f>IF(B26="","",VLOOKUP($B26,'別記第4号様式別紙_対象者一覧（変更） '!$B$12:$P$112,3,FALSE))</f>
        <v/>
      </c>
      <c r="F26" s="165" t="str">
        <f>IF(B26="","",SUMIF('別記第4号様式別紙_対象者一覧（変更） '!$B$12:$B$112,B26,'別記第4号様式別紙_対象者一覧（変更） '!$R$12:$R$112)*1.15)</f>
        <v/>
      </c>
      <c r="G26" s="165" t="str">
        <f t="shared" si="0"/>
        <v/>
      </c>
      <c r="H26" s="164" t="str">
        <f>IF(B26="","",COUNTIF('別記第4号様式別紙_対象者一覧（変更） '!$B$12:$B$112,B26))</f>
        <v/>
      </c>
      <c r="I26" s="164" t="str">
        <f>IF(B26="","",COUNTIFS(別記第１号様式別紙_対象者一覧!$B$12:$B$111,B26,別記第１号様式別紙_対象者一覧!$E$12:$E$111,"〇"))</f>
        <v/>
      </c>
      <c r="J26" s="164" t="str">
        <f>IF(C26="","",COUNTIFS('別記第4号様式別紙_対象者一覧（変更） '!$B$12:$B$111,C26,'別記第4号様式別紙_対象者一覧（変更） '!$J$12:$J$111,"〇"))</f>
        <v/>
      </c>
      <c r="K26" s="164" t="str">
        <f>IF(B26="","",COUNTIFS('別記第4号様式別紙_対象者一覧（変更） '!$B$12:$B$112,B26,'別記第4号様式別紙_対象者一覧（変更） '!$K$12:$K$112,$K$6))</f>
        <v/>
      </c>
      <c r="L26" s="164" t="str">
        <f>IF(B26="","",COUNTIFS(別記第１号様式別紙_対象者一覧!$B$12:$B$112,B26,別記第１号様式別紙_対象者一覧!$K$12:$K$112,$L$6))</f>
        <v/>
      </c>
      <c r="M26" s="164" t="str">
        <f>IF(B26="","",COUNTIFS(別記第１号様式別紙_対象者一覧!$B$12:$B$112,B26,別記第１号様式別紙_対象者一覧!$K$12:$K$112,$M$6))</f>
        <v/>
      </c>
      <c r="N26" s="164" t="str">
        <f>IF(E26="","",COUNTIFS(別記第１号様式別紙_対象者一覧!$B$12:$B$112,B26,別記第１号様式別紙_対象者一覧!$K$12:$K$112,$N$6))</f>
        <v/>
      </c>
    </row>
    <row r="27" spans="1:16" ht="46" customHeight="1">
      <c r="C27" s="166"/>
      <c r="D27" s="167"/>
      <c r="E27" s="164" t="str">
        <f>IF(B27="","",VLOOKUP($B27,'別記第4号様式別紙_対象者一覧（変更） '!$B$12:$P$112,3,FALSE))</f>
        <v/>
      </c>
      <c r="F27" s="164">
        <f>SUM(F7:F26)</f>
        <v>0</v>
      </c>
      <c r="G27" s="165">
        <f>ROUNDDOWN(F27,-3)</f>
        <v>0</v>
      </c>
      <c r="H27" s="164">
        <f t="shared" ref="H27:N27" si="1">SUM(H7:H26)</f>
        <v>0</v>
      </c>
      <c r="I27" s="164">
        <f t="shared" si="1"/>
        <v>0</v>
      </c>
      <c r="J27" s="164">
        <f t="shared" si="1"/>
        <v>0</v>
      </c>
      <c r="K27" s="164">
        <f t="shared" si="1"/>
        <v>0</v>
      </c>
      <c r="L27" s="164">
        <f t="shared" si="1"/>
        <v>0</v>
      </c>
      <c r="M27" s="164">
        <f t="shared" si="1"/>
        <v>0</v>
      </c>
      <c r="N27" s="164">
        <f t="shared" si="1"/>
        <v>0</v>
      </c>
    </row>
    <row r="28" spans="1:16">
      <c r="G28" s="155" t="s">
        <v>123</v>
      </c>
    </row>
    <row r="29" spans="1:16">
      <c r="G29" s="155" t="s">
        <v>124</v>
      </c>
      <c r="P29" s="129"/>
    </row>
    <row r="30" spans="1:16">
      <c r="P30" s="129"/>
    </row>
    <row r="31" spans="1:16">
      <c r="P31" s="129"/>
    </row>
    <row r="32" spans="1:16">
      <c r="P32" s="129"/>
    </row>
    <row r="33" spans="16:16">
      <c r="P33" s="129"/>
    </row>
    <row r="34" spans="16:16">
      <c r="P34" s="129"/>
    </row>
    <row r="35" spans="16:16">
      <c r="P35" s="129"/>
    </row>
    <row r="37" spans="16:16">
      <c r="P37" s="129"/>
    </row>
    <row r="38" spans="16:16">
      <c r="P38" s="129"/>
    </row>
    <row r="39" spans="16:16">
      <c r="P39" s="129"/>
    </row>
    <row r="40" spans="16:16">
      <c r="P40" s="129"/>
    </row>
    <row r="41" spans="16:16">
      <c r="P41" s="129"/>
    </row>
    <row r="42" spans="16:16">
      <c r="P42" s="129"/>
    </row>
    <row r="43" spans="16:16">
      <c r="P43" s="129"/>
    </row>
    <row r="45" spans="16:16">
      <c r="P45" s="129"/>
    </row>
    <row r="46" spans="16:16">
      <c r="P46" s="129"/>
    </row>
    <row r="47" spans="16:16">
      <c r="P47" s="129"/>
    </row>
    <row r="48" spans="16:16">
      <c r="P48" s="129"/>
    </row>
    <row r="49" spans="16:16">
      <c r="P49" s="129"/>
    </row>
    <row r="50" spans="16:16">
      <c r="P50" s="129"/>
    </row>
    <row r="51" spans="16:16">
      <c r="P51" s="129"/>
    </row>
    <row r="52" spans="16:16">
      <c r="P52" s="129"/>
    </row>
    <row r="58" spans="16:16">
      <c r="P58" s="129"/>
    </row>
    <row r="59" spans="16:16">
      <c r="P59" s="129"/>
    </row>
    <row r="60" spans="16:16">
      <c r="P60" s="129"/>
    </row>
    <row r="62" spans="16:16">
      <c r="P62" s="129"/>
    </row>
    <row r="63" spans="16:16">
      <c r="P63" s="129"/>
    </row>
    <row r="64" spans="16:16">
      <c r="P64" s="129"/>
    </row>
    <row r="65" spans="16:16">
      <c r="P65" s="129"/>
    </row>
    <row r="66" spans="16:16">
      <c r="P66" s="129"/>
    </row>
    <row r="67" spans="16:16">
      <c r="P67" s="129"/>
    </row>
    <row r="68" spans="16:16">
      <c r="P68" s="129"/>
    </row>
    <row r="70" spans="16:16">
      <c r="P70" s="129"/>
    </row>
    <row r="71" spans="16:16">
      <c r="P71" s="129"/>
    </row>
    <row r="72" spans="16:16">
      <c r="P72" s="129"/>
    </row>
    <row r="73" spans="16:16">
      <c r="P73" s="129"/>
    </row>
    <row r="74" spans="16:16">
      <c r="P74" s="129"/>
    </row>
    <row r="75" spans="16:16">
      <c r="P75" s="129"/>
    </row>
    <row r="76" spans="16:16">
      <c r="P76" s="129"/>
    </row>
    <row r="78" spans="16:16">
      <c r="P78" s="129"/>
    </row>
    <row r="79" spans="16:16">
      <c r="P79" s="129"/>
    </row>
    <row r="80" spans="16:16">
      <c r="P80" s="129"/>
    </row>
    <row r="81" spans="16:16">
      <c r="P81" s="129"/>
    </row>
    <row r="82" spans="16:16">
      <c r="P82" s="129"/>
    </row>
    <row r="83" spans="16:16">
      <c r="P83" s="129"/>
    </row>
    <row r="84" spans="16:16">
      <c r="P84" s="129"/>
    </row>
    <row r="86" spans="16:16">
      <c r="P86" s="129"/>
    </row>
    <row r="87" spans="16:16">
      <c r="P87" s="129"/>
    </row>
    <row r="88" spans="16:16">
      <c r="P88" s="129"/>
    </row>
    <row r="89" spans="16:16">
      <c r="P89" s="129"/>
    </row>
    <row r="90" spans="16:16">
      <c r="P90" s="129"/>
    </row>
    <row r="91" spans="16:16">
      <c r="P91" s="129"/>
    </row>
    <row r="92" spans="16:16">
      <c r="P92" s="129"/>
    </row>
    <row r="98" spans="16:16">
      <c r="P98" s="129"/>
    </row>
    <row r="99" spans="16:16">
      <c r="P99" s="129"/>
    </row>
    <row r="100" spans="16:16">
      <c r="P100" s="129"/>
    </row>
    <row r="101" spans="16:16">
      <c r="P101" s="129"/>
    </row>
    <row r="103" spans="16:16">
      <c r="P103" s="129"/>
    </row>
    <row r="104" spans="16:16">
      <c r="P104" s="129"/>
    </row>
    <row r="105" spans="16:16">
      <c r="P105" s="129"/>
    </row>
    <row r="106" spans="16:16">
      <c r="P106" s="129"/>
    </row>
    <row r="107" spans="16:16">
      <c r="P107" s="129"/>
    </row>
    <row r="108" spans="16:16">
      <c r="P108" s="129"/>
    </row>
    <row r="109" spans="16:16">
      <c r="P109" s="129"/>
    </row>
    <row r="111" spans="16:16">
      <c r="P111" s="129"/>
    </row>
    <row r="112" spans="16:16">
      <c r="P112" s="129"/>
    </row>
    <row r="113" spans="16:16">
      <c r="P113" s="129"/>
    </row>
    <row r="114" spans="16:16">
      <c r="P114" s="129"/>
    </row>
    <row r="115" spans="16:16">
      <c r="P115" s="129"/>
    </row>
    <row r="116" spans="16:16">
      <c r="P116" s="129"/>
    </row>
    <row r="117" spans="16:16">
      <c r="P117" s="129"/>
    </row>
  </sheetData>
  <sheetProtection algorithmName="SHA-512" hashValue="g0SbhbbplJnP02jgp6hiPfx6tzbVK1pbrtftXWmIU7LvO08OmU2p85jdMROzqCUzlyJrNe6dIsPJHgFzndKVzQ==" saltValue="MoHKkY9qPkd0UTk75WNi2A==" spinCount="100000" sheet="1" objects="1" scenarios="1"/>
  <mergeCells count="2">
    <mergeCell ref="A1:M1"/>
    <mergeCell ref="K3:M3"/>
  </mergeCells>
  <phoneticPr fontId="5"/>
  <pageMargins left="0.7" right="0.7" top="0.75" bottom="0.75" header="0.3" footer="0.3"/>
  <pageSetup paperSize="9" scale="40" orientation="portrait"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CB9B6-6A6A-4781-8B8A-2058A685A6EE}">
  <sheetPr>
    <tabColor rgb="FF0070C0"/>
  </sheetPr>
  <dimension ref="A1:AU56"/>
  <sheetViews>
    <sheetView view="pageBreakPreview" zoomScale="85" zoomScaleNormal="100" zoomScaleSheetLayoutView="85" workbookViewId="0">
      <selection activeCell="AU26" sqref="AU26"/>
    </sheetView>
  </sheetViews>
  <sheetFormatPr defaultColWidth="8.58203125" defaultRowHeight="13"/>
  <cols>
    <col min="1" max="2" width="2.58203125" style="115" customWidth="1"/>
    <col min="3" max="3" width="2.58203125" style="116" customWidth="1"/>
    <col min="4" max="54" width="2.58203125" style="115" customWidth="1"/>
    <col min="55" max="16384" width="8.58203125" style="115"/>
  </cols>
  <sheetData>
    <row r="1" spans="1:47" ht="13" customHeight="1">
      <c r="A1" s="175" t="s">
        <v>287</v>
      </c>
    </row>
    <row r="2" spans="1:47" ht="22" customHeight="1">
      <c r="V2" s="115" t="str">
        <f>【入力】基本情報シート!J8</f>
        <v>令和</v>
      </c>
      <c r="X2" s="111" t="str">
        <f>IF(【入力】基本情報シート!L8="","",【入力】基本情報シート!L8)</f>
        <v/>
      </c>
      <c r="Y2" s="115" t="s">
        <v>4</v>
      </c>
      <c r="Z2" s="385" t="str">
        <f>IF(【入力】基本情報シート!O8="","",【入力】基本情報シート!O8)</f>
        <v/>
      </c>
      <c r="AA2" s="385"/>
      <c r="AB2" s="115" t="s">
        <v>5</v>
      </c>
      <c r="AC2" s="385" t="str">
        <f>IF(【入力】基本情報シート!S8="","",【入力】基本情報シート!S8)</f>
        <v/>
      </c>
      <c r="AD2" s="385"/>
      <c r="AE2" s="115" t="s">
        <v>6</v>
      </c>
    </row>
    <row r="3" spans="1:47" ht="25" customHeight="1">
      <c r="A3" s="115" t="s">
        <v>186</v>
      </c>
    </row>
    <row r="4" spans="1:47" ht="18" customHeight="1">
      <c r="L4" s="115" t="s">
        <v>29</v>
      </c>
      <c r="P4" s="384" t="str">
        <f>IF(【入力】基本情報シート!J27="","",【入力】基本情報シート!J27)</f>
        <v/>
      </c>
      <c r="Q4" s="384"/>
      <c r="R4" s="384"/>
      <c r="S4" s="384"/>
      <c r="T4" s="384"/>
      <c r="U4" s="384"/>
      <c r="V4" s="384"/>
      <c r="W4" s="384"/>
      <c r="X4" s="384"/>
      <c r="Y4" s="384"/>
      <c r="Z4" s="384"/>
      <c r="AA4" s="384"/>
      <c r="AB4" s="384"/>
      <c r="AC4" s="384"/>
      <c r="AD4" s="384"/>
      <c r="AE4" s="384"/>
    </row>
    <row r="5" spans="1:47" ht="3" customHeight="1"/>
    <row r="6" spans="1:47" ht="18" customHeight="1">
      <c r="L6" s="115" t="s">
        <v>31</v>
      </c>
      <c r="P6" s="367" t="str">
        <f>IF(【入力】基本情報シート!M29="","",【入力】基本情報シート!M29)</f>
        <v/>
      </c>
      <c r="Q6" s="367"/>
      <c r="R6" s="367"/>
      <c r="S6" s="367"/>
      <c r="T6" s="367"/>
      <c r="U6" s="367"/>
      <c r="V6" s="367"/>
      <c r="W6" s="367"/>
      <c r="X6" s="367"/>
      <c r="Y6" s="367"/>
      <c r="Z6" s="367"/>
      <c r="AA6" s="367"/>
      <c r="AB6" s="367"/>
      <c r="AC6" s="367"/>
      <c r="AD6" s="367"/>
      <c r="AE6" s="367"/>
    </row>
    <row r="7" spans="1:47" ht="3" customHeight="1">
      <c r="P7" s="367"/>
      <c r="Q7" s="367"/>
      <c r="R7" s="367"/>
      <c r="S7" s="367"/>
      <c r="T7" s="367"/>
      <c r="U7" s="367"/>
      <c r="V7" s="367"/>
      <c r="W7" s="367"/>
      <c r="X7" s="367"/>
      <c r="Y7" s="367"/>
      <c r="Z7" s="367"/>
      <c r="AA7" s="367"/>
      <c r="AB7" s="367"/>
      <c r="AC7" s="367"/>
      <c r="AD7" s="367"/>
      <c r="AE7" s="367"/>
    </row>
    <row r="8" spans="1:47" ht="18" customHeight="1">
      <c r="P8" s="386"/>
      <c r="Q8" s="386"/>
      <c r="R8" s="386"/>
      <c r="S8" s="386"/>
      <c r="T8" s="386"/>
      <c r="U8" s="386"/>
      <c r="V8" s="386"/>
      <c r="W8" s="386"/>
      <c r="X8" s="386"/>
      <c r="Y8" s="386"/>
      <c r="Z8" s="386"/>
      <c r="AA8" s="386"/>
      <c r="AB8" s="386"/>
      <c r="AC8" s="386"/>
      <c r="AD8" s="386"/>
      <c r="AE8" s="386"/>
    </row>
    <row r="9" spans="1:47" ht="3" customHeight="1"/>
    <row r="10" spans="1:47" ht="18" customHeight="1">
      <c r="L10" s="115" t="s">
        <v>35</v>
      </c>
      <c r="P10" s="384" t="str">
        <f>IF(【入力】基本情報シート!J30="","",【入力】基本情報シート!J30)</f>
        <v/>
      </c>
      <c r="Q10" s="384"/>
      <c r="R10" s="384"/>
      <c r="S10" s="384"/>
      <c r="T10" s="384"/>
      <c r="U10" s="384"/>
      <c r="V10" s="384"/>
      <c r="W10" s="384"/>
      <c r="X10" s="384"/>
      <c r="Y10" s="384"/>
      <c r="Z10" s="384"/>
      <c r="AA10" s="384"/>
      <c r="AB10" s="384"/>
      <c r="AC10" s="384"/>
      <c r="AD10" s="384"/>
      <c r="AE10" s="384"/>
      <c r="AU10" s="34"/>
    </row>
    <row r="11" spans="1:47" ht="3" customHeight="1"/>
    <row r="12" spans="1:47" ht="18" customHeight="1">
      <c r="L12" s="115" t="s">
        <v>36</v>
      </c>
      <c r="P12" s="384" t="str">
        <f>IF(【入力】基本情報シート!J31="","",【入力】基本情報シート!J31)</f>
        <v/>
      </c>
      <c r="Q12" s="384"/>
      <c r="R12" s="384"/>
      <c r="S12" s="384"/>
      <c r="T12" s="384"/>
      <c r="U12" s="384"/>
      <c r="V12" s="384"/>
      <c r="W12" s="384"/>
      <c r="X12" s="384"/>
      <c r="Y12" s="384"/>
      <c r="Z12" s="384"/>
    </row>
    <row r="14" spans="1:47" ht="18" customHeight="1">
      <c r="B14" s="402" t="s">
        <v>309</v>
      </c>
      <c r="C14" s="402"/>
      <c r="D14" s="402"/>
      <c r="E14" s="402"/>
      <c r="F14" s="402"/>
      <c r="G14" s="402"/>
      <c r="H14" s="402"/>
      <c r="I14" s="402"/>
      <c r="J14" s="402"/>
      <c r="K14" s="402"/>
      <c r="L14" s="402"/>
      <c r="M14" s="402"/>
      <c r="N14" s="402"/>
      <c r="O14" s="402"/>
      <c r="P14" s="402"/>
      <c r="Q14" s="402"/>
      <c r="R14" s="402"/>
      <c r="S14" s="402"/>
      <c r="T14" s="402"/>
      <c r="U14" s="402"/>
      <c r="V14" s="402"/>
      <c r="W14" s="402"/>
      <c r="X14" s="402"/>
      <c r="Y14" s="402"/>
      <c r="Z14" s="402"/>
      <c r="AA14" s="402"/>
      <c r="AB14" s="402"/>
      <c r="AC14" s="402"/>
      <c r="AD14" s="402"/>
    </row>
    <row r="15" spans="1:47" ht="18" customHeight="1">
      <c r="B15" s="378" t="s">
        <v>151</v>
      </c>
      <c r="C15" s="378"/>
      <c r="D15" s="378"/>
      <c r="E15" s="378"/>
      <c r="F15" s="378"/>
      <c r="G15" s="378"/>
      <c r="H15" s="378"/>
      <c r="I15" s="378"/>
      <c r="J15" s="378"/>
      <c r="K15" s="378"/>
      <c r="L15" s="378"/>
      <c r="M15" s="378"/>
      <c r="N15" s="378"/>
      <c r="O15" s="378"/>
      <c r="P15" s="378"/>
      <c r="Q15" s="378"/>
      <c r="R15" s="378"/>
      <c r="S15" s="378"/>
      <c r="T15" s="378"/>
      <c r="U15" s="378"/>
      <c r="V15" s="378"/>
      <c r="W15" s="378"/>
      <c r="X15" s="378"/>
      <c r="Y15" s="378"/>
      <c r="Z15" s="378"/>
      <c r="AA15" s="378"/>
      <c r="AB15" s="378"/>
      <c r="AC15" s="378"/>
      <c r="AD15" s="378"/>
    </row>
    <row r="16" spans="1:47" ht="6" customHeight="1"/>
    <row r="17" spans="1:31" ht="14.15" customHeight="1">
      <c r="A17" s="171"/>
      <c r="B17" s="368" t="s">
        <v>329</v>
      </c>
      <c r="C17" s="403"/>
      <c r="D17" s="403"/>
      <c r="E17" s="403"/>
      <c r="F17" s="403"/>
      <c r="G17" s="403"/>
      <c r="H17" s="403"/>
      <c r="I17" s="403"/>
      <c r="J17" s="403"/>
      <c r="K17" s="403"/>
      <c r="L17" s="403"/>
      <c r="M17" s="403"/>
      <c r="N17" s="403"/>
      <c r="O17" s="403"/>
      <c r="P17" s="403"/>
      <c r="Q17" s="403"/>
      <c r="R17" s="403"/>
      <c r="S17" s="403"/>
      <c r="T17" s="403"/>
      <c r="U17" s="403"/>
      <c r="V17" s="403"/>
      <c r="W17" s="403"/>
      <c r="X17" s="403"/>
      <c r="Y17" s="403"/>
      <c r="Z17" s="403"/>
      <c r="AA17" s="403"/>
      <c r="AB17" s="403"/>
      <c r="AC17" s="403"/>
      <c r="AD17" s="403"/>
      <c r="AE17" s="171"/>
    </row>
    <row r="18" spans="1:31" ht="14.15" customHeight="1">
      <c r="A18" s="171"/>
      <c r="B18" s="403"/>
      <c r="C18" s="403"/>
      <c r="D18" s="403"/>
      <c r="E18" s="403"/>
      <c r="F18" s="403"/>
      <c r="G18" s="403"/>
      <c r="H18" s="403"/>
      <c r="I18" s="403"/>
      <c r="J18" s="403"/>
      <c r="K18" s="403"/>
      <c r="L18" s="403"/>
      <c r="M18" s="403"/>
      <c r="N18" s="403"/>
      <c r="O18" s="403"/>
      <c r="P18" s="403"/>
      <c r="Q18" s="403"/>
      <c r="R18" s="403"/>
      <c r="S18" s="403"/>
      <c r="T18" s="403"/>
      <c r="U18" s="403"/>
      <c r="V18" s="403"/>
      <c r="W18" s="403"/>
      <c r="X18" s="403"/>
      <c r="Y18" s="403"/>
      <c r="Z18" s="403"/>
      <c r="AA18" s="403"/>
      <c r="AB18" s="403"/>
      <c r="AC18" s="403"/>
      <c r="AD18" s="403"/>
      <c r="AE18" s="171"/>
    </row>
    <row r="19" spans="1:31" ht="14.15" customHeight="1">
      <c r="A19" s="171"/>
      <c r="B19" s="403"/>
      <c r="C19" s="403"/>
      <c r="D19" s="403"/>
      <c r="E19" s="403"/>
      <c r="F19" s="403"/>
      <c r="G19" s="403"/>
      <c r="H19" s="403"/>
      <c r="I19" s="403"/>
      <c r="J19" s="403"/>
      <c r="K19" s="403"/>
      <c r="L19" s="403"/>
      <c r="M19" s="403"/>
      <c r="N19" s="403"/>
      <c r="O19" s="403"/>
      <c r="P19" s="403"/>
      <c r="Q19" s="403"/>
      <c r="R19" s="403"/>
      <c r="S19" s="403"/>
      <c r="T19" s="403"/>
      <c r="U19" s="403"/>
      <c r="V19" s="403"/>
      <c r="W19" s="403"/>
      <c r="X19" s="403"/>
      <c r="Y19" s="403"/>
      <c r="Z19" s="403"/>
      <c r="AA19" s="403"/>
      <c r="AB19" s="403"/>
      <c r="AC19" s="403"/>
      <c r="AD19" s="403"/>
      <c r="AE19" s="171"/>
    </row>
    <row r="20" spans="1:31" ht="45" customHeight="1">
      <c r="A20" s="378" t="s">
        <v>137</v>
      </c>
      <c r="B20" s="378"/>
      <c r="C20" s="378"/>
      <c r="D20" s="378"/>
      <c r="E20" s="378"/>
      <c r="F20" s="378"/>
      <c r="G20" s="378"/>
      <c r="H20" s="378"/>
      <c r="I20" s="378"/>
      <c r="J20" s="378"/>
      <c r="K20" s="378"/>
      <c r="L20" s="378"/>
      <c r="M20" s="378"/>
      <c r="N20" s="378"/>
      <c r="O20" s="378"/>
      <c r="P20" s="378"/>
      <c r="Q20" s="378"/>
      <c r="R20" s="378"/>
      <c r="S20" s="378"/>
      <c r="T20" s="378"/>
      <c r="U20" s="378"/>
      <c r="V20" s="378"/>
      <c r="W20" s="378"/>
      <c r="X20" s="378"/>
      <c r="Y20" s="378"/>
      <c r="Z20" s="378"/>
      <c r="AA20" s="378"/>
      <c r="AB20" s="378"/>
      <c r="AC20" s="378"/>
      <c r="AD20" s="378"/>
      <c r="AE20" s="378"/>
    </row>
    <row r="21" spans="1:31" ht="8.25" customHeight="1">
      <c r="A21" s="170"/>
      <c r="B21" s="170"/>
      <c r="C21" s="170"/>
      <c r="D21" s="170"/>
      <c r="E21" s="170"/>
      <c r="F21" s="170"/>
      <c r="G21" s="170"/>
      <c r="H21" s="170"/>
      <c r="I21" s="170"/>
      <c r="J21" s="170"/>
      <c r="K21" s="170"/>
      <c r="L21" s="170"/>
      <c r="M21" s="170"/>
      <c r="N21" s="170"/>
      <c r="O21" s="170"/>
      <c r="P21" s="170"/>
      <c r="Q21" s="170"/>
      <c r="R21" s="170"/>
      <c r="S21" s="170"/>
      <c r="T21" s="170"/>
      <c r="U21" s="170"/>
      <c r="V21" s="170"/>
      <c r="W21" s="170"/>
      <c r="X21" s="170"/>
      <c r="Y21" s="170"/>
      <c r="Z21" s="170"/>
      <c r="AA21" s="170"/>
      <c r="AB21" s="170"/>
      <c r="AC21" s="170"/>
      <c r="AD21" s="170"/>
      <c r="AE21" s="170"/>
    </row>
    <row r="22" spans="1:31">
      <c r="B22" s="115" t="s">
        <v>288</v>
      </c>
    </row>
    <row r="23" spans="1:31">
      <c r="C23" s="404" t="str">
        <f>IF(OR(【入力】基本情報シート!J10="職員情報の変更があるため",【入力】基本情報シート!J10="法人情報・振込先口座の変更があるため"),【入力】基本情報シート!J10,IF(AND(【入力】基本情報シート!J10="その他（下記に理由を記入）",【入力】基本情報シート!J11&lt;&gt;""),【入力】基本情報シート!J11,""))</f>
        <v/>
      </c>
      <c r="D23" s="404"/>
      <c r="E23" s="404"/>
      <c r="F23" s="404"/>
      <c r="G23" s="404"/>
      <c r="H23" s="404"/>
      <c r="I23" s="404"/>
      <c r="J23" s="404"/>
      <c r="K23" s="404"/>
      <c r="L23" s="404"/>
      <c r="M23" s="404"/>
      <c r="N23" s="404"/>
      <c r="O23" s="404"/>
      <c r="P23" s="404"/>
      <c r="Q23" s="404"/>
      <c r="R23" s="404"/>
      <c r="S23" s="404"/>
      <c r="T23" s="404"/>
      <c r="U23" s="404"/>
      <c r="V23" s="404"/>
      <c r="W23" s="404"/>
      <c r="X23" s="404"/>
      <c r="Y23" s="404"/>
      <c r="Z23" s="404"/>
      <c r="AA23" s="404"/>
      <c r="AB23" s="404"/>
      <c r="AC23" s="404"/>
    </row>
    <row r="24" spans="1:31">
      <c r="C24" s="404"/>
      <c r="D24" s="404"/>
      <c r="E24" s="404"/>
      <c r="F24" s="404"/>
      <c r="G24" s="404"/>
      <c r="H24" s="404"/>
      <c r="I24" s="404"/>
      <c r="J24" s="404"/>
      <c r="K24" s="404"/>
      <c r="L24" s="404"/>
      <c r="M24" s="404"/>
      <c r="N24" s="404"/>
      <c r="O24" s="404"/>
      <c r="P24" s="404"/>
      <c r="Q24" s="404"/>
      <c r="R24" s="404"/>
      <c r="S24" s="404"/>
      <c r="T24" s="404"/>
      <c r="U24" s="404"/>
      <c r="V24" s="404"/>
      <c r="W24" s="404"/>
      <c r="X24" s="404"/>
      <c r="Y24" s="404"/>
      <c r="Z24" s="404"/>
      <c r="AA24" s="404"/>
      <c r="AB24" s="404"/>
      <c r="AC24" s="404"/>
    </row>
    <row r="25" spans="1:31">
      <c r="C25" s="404"/>
      <c r="D25" s="404"/>
      <c r="E25" s="404"/>
      <c r="F25" s="404"/>
      <c r="G25" s="404"/>
      <c r="H25" s="404"/>
      <c r="I25" s="404"/>
      <c r="J25" s="404"/>
      <c r="K25" s="404"/>
      <c r="L25" s="404"/>
      <c r="M25" s="404"/>
      <c r="N25" s="404"/>
      <c r="O25" s="404"/>
      <c r="P25" s="404"/>
      <c r="Q25" s="404"/>
      <c r="R25" s="404"/>
      <c r="S25" s="404"/>
      <c r="T25" s="404"/>
      <c r="U25" s="404"/>
      <c r="V25" s="404"/>
      <c r="W25" s="404"/>
      <c r="X25" s="404"/>
      <c r="Y25" s="404"/>
      <c r="Z25" s="404"/>
      <c r="AA25" s="404"/>
      <c r="AB25" s="404"/>
      <c r="AC25" s="404"/>
    </row>
    <row r="26" spans="1:31" ht="18" customHeight="1">
      <c r="B26" s="115" t="s">
        <v>289</v>
      </c>
      <c r="L26" s="405"/>
      <c r="M26" s="405"/>
      <c r="N26" s="405"/>
      <c r="O26" s="405"/>
      <c r="P26" s="405"/>
      <c r="Q26" s="405"/>
      <c r="R26" s="405"/>
      <c r="S26" s="405"/>
      <c r="T26" s="115" t="s">
        <v>10</v>
      </c>
    </row>
    <row r="28" spans="1:31" ht="18" customHeight="1">
      <c r="B28" s="115" t="s">
        <v>290</v>
      </c>
      <c r="L28" s="405"/>
      <c r="M28" s="405"/>
      <c r="N28" s="405"/>
      <c r="O28" s="405"/>
      <c r="P28" s="405"/>
      <c r="Q28" s="405"/>
      <c r="R28" s="405"/>
      <c r="S28" s="405"/>
      <c r="T28" s="115" t="s">
        <v>10</v>
      </c>
    </row>
    <row r="30" spans="1:31" ht="13.5" customHeight="1">
      <c r="B30" s="115" t="s">
        <v>291</v>
      </c>
      <c r="L30" s="406" t="s">
        <v>349</v>
      </c>
      <c r="M30" s="406"/>
      <c r="N30" s="406"/>
      <c r="O30" s="406"/>
      <c r="P30" s="406"/>
      <c r="Q30" s="406"/>
      <c r="R30" s="406"/>
      <c r="S30" s="406"/>
      <c r="T30" s="406"/>
      <c r="U30" s="406"/>
      <c r="V30" s="406"/>
      <c r="W30" s="406"/>
      <c r="X30" s="406"/>
      <c r="Y30" s="406"/>
      <c r="Z30" s="406"/>
      <c r="AA30" s="406"/>
      <c r="AB30" s="406"/>
      <c r="AC30" s="406"/>
      <c r="AD30" s="406"/>
      <c r="AE30" s="406"/>
    </row>
    <row r="31" spans="1:31">
      <c r="L31" s="406"/>
      <c r="M31" s="406"/>
      <c r="N31" s="406"/>
      <c r="O31" s="406"/>
      <c r="P31" s="406"/>
      <c r="Q31" s="406"/>
      <c r="R31" s="406"/>
      <c r="S31" s="406"/>
      <c r="T31" s="406"/>
      <c r="U31" s="406"/>
      <c r="V31" s="406"/>
      <c r="W31" s="406"/>
      <c r="X31" s="406"/>
      <c r="Y31" s="406"/>
      <c r="Z31" s="406"/>
      <c r="AA31" s="406"/>
      <c r="AB31" s="406"/>
      <c r="AC31" s="406"/>
      <c r="AD31" s="406"/>
      <c r="AE31" s="406"/>
    </row>
    <row r="32" spans="1:31">
      <c r="L32" s="406"/>
      <c r="M32" s="406"/>
      <c r="N32" s="406"/>
      <c r="O32" s="406"/>
      <c r="P32" s="406"/>
      <c r="Q32" s="406"/>
      <c r="R32" s="406"/>
      <c r="S32" s="406"/>
      <c r="T32" s="406"/>
      <c r="U32" s="406"/>
      <c r="V32" s="406"/>
      <c r="W32" s="406"/>
      <c r="X32" s="406"/>
      <c r="Y32" s="406"/>
      <c r="Z32" s="406"/>
      <c r="AA32" s="406"/>
      <c r="AB32" s="406"/>
      <c r="AC32" s="406"/>
      <c r="AD32" s="406"/>
      <c r="AE32" s="406"/>
    </row>
    <row r="33" spans="2:31">
      <c r="B33" s="115" t="s">
        <v>140</v>
      </c>
    </row>
    <row r="35" spans="2:31" ht="13.5" customHeight="1">
      <c r="B35" s="116" t="s">
        <v>141</v>
      </c>
      <c r="D35" s="406" t="s">
        <v>348</v>
      </c>
      <c r="E35" s="406"/>
      <c r="F35" s="406"/>
      <c r="G35" s="406"/>
      <c r="H35" s="406"/>
      <c r="I35" s="406"/>
      <c r="J35" s="406"/>
      <c r="K35" s="406"/>
      <c r="L35" s="406"/>
      <c r="M35" s="406"/>
      <c r="N35" s="406"/>
      <c r="O35" s="406"/>
      <c r="P35" s="406"/>
      <c r="Q35" s="406"/>
      <c r="R35" s="406"/>
      <c r="S35" s="406"/>
      <c r="T35" s="406"/>
      <c r="U35" s="406"/>
      <c r="V35" s="406"/>
      <c r="W35" s="406"/>
      <c r="X35" s="406"/>
      <c r="Y35" s="406"/>
      <c r="Z35" s="406"/>
      <c r="AA35" s="406"/>
      <c r="AB35" s="406"/>
      <c r="AC35" s="406"/>
      <c r="AD35" s="406"/>
      <c r="AE35" s="406"/>
    </row>
    <row r="36" spans="2:31">
      <c r="B36" s="116"/>
      <c r="D36" s="176"/>
      <c r="E36" s="176"/>
      <c r="F36" s="176"/>
      <c r="G36" s="176"/>
      <c r="H36" s="176"/>
      <c r="I36" s="176"/>
      <c r="J36" s="176"/>
      <c r="K36" s="176"/>
      <c r="L36" s="176"/>
      <c r="M36" s="176"/>
      <c r="N36" s="176"/>
      <c r="O36" s="176"/>
      <c r="P36" s="176"/>
      <c r="Q36" s="176"/>
      <c r="R36" s="176"/>
      <c r="S36" s="176"/>
      <c r="T36" s="176"/>
      <c r="U36" s="176"/>
      <c r="V36" s="176"/>
      <c r="W36" s="176"/>
      <c r="X36" s="176"/>
      <c r="Y36" s="176"/>
      <c r="Z36" s="176"/>
      <c r="AA36" s="176"/>
      <c r="AB36" s="176"/>
      <c r="AC36" s="176"/>
      <c r="AD36" s="176"/>
      <c r="AE36" s="176"/>
    </row>
    <row r="37" spans="2:31" ht="6" customHeight="1">
      <c r="B37" s="116"/>
    </row>
    <row r="38" spans="2:31" ht="13.5" customHeight="1">
      <c r="B38" s="116" t="s">
        <v>142</v>
      </c>
      <c r="D38" s="406" t="s">
        <v>350</v>
      </c>
      <c r="E38" s="406"/>
      <c r="F38" s="406"/>
      <c r="G38" s="406"/>
      <c r="H38" s="406"/>
      <c r="I38" s="406"/>
      <c r="J38" s="406"/>
      <c r="K38" s="406"/>
      <c r="L38" s="406"/>
      <c r="M38" s="406"/>
      <c r="N38" s="406"/>
      <c r="O38" s="406"/>
      <c r="P38" s="406"/>
      <c r="Q38" s="406"/>
      <c r="R38" s="406"/>
      <c r="S38" s="406"/>
      <c r="T38" s="406"/>
      <c r="U38" s="406"/>
      <c r="V38" s="406"/>
      <c r="W38" s="406"/>
      <c r="X38" s="406"/>
      <c r="Y38" s="406"/>
      <c r="Z38" s="406"/>
      <c r="AA38" s="406"/>
      <c r="AB38" s="406"/>
      <c r="AC38" s="406"/>
      <c r="AD38" s="406"/>
      <c r="AE38" s="406"/>
    </row>
    <row r="39" spans="2:31">
      <c r="B39" s="116"/>
      <c r="D39" s="406"/>
      <c r="E39" s="406"/>
      <c r="F39" s="406"/>
      <c r="G39" s="406"/>
      <c r="H39" s="406"/>
      <c r="I39" s="406"/>
      <c r="J39" s="406"/>
      <c r="K39" s="406"/>
      <c r="L39" s="406"/>
      <c r="M39" s="406"/>
      <c r="N39" s="406"/>
      <c r="O39" s="406"/>
      <c r="P39" s="406"/>
      <c r="Q39" s="406"/>
      <c r="R39" s="406"/>
      <c r="S39" s="406"/>
      <c r="T39" s="406"/>
      <c r="U39" s="406"/>
      <c r="V39" s="406"/>
      <c r="W39" s="406"/>
      <c r="X39" s="406"/>
      <c r="Y39" s="406"/>
      <c r="Z39" s="406"/>
      <c r="AA39" s="406"/>
      <c r="AB39" s="406"/>
      <c r="AC39" s="406"/>
      <c r="AD39" s="406"/>
      <c r="AE39" s="406"/>
    </row>
    <row r="40" spans="2:31" ht="6" customHeight="1">
      <c r="B40" s="116"/>
    </row>
    <row r="41" spans="2:31" ht="13.5" customHeight="1">
      <c r="B41" s="116" t="s">
        <v>143</v>
      </c>
      <c r="D41" s="407" t="s">
        <v>292</v>
      </c>
      <c r="E41" s="407"/>
      <c r="F41" s="407"/>
      <c r="G41" s="407"/>
      <c r="H41" s="407"/>
      <c r="I41" s="407"/>
      <c r="J41" s="407"/>
      <c r="K41" s="407"/>
      <c r="L41" s="407"/>
      <c r="M41" s="407"/>
      <c r="N41" s="407"/>
      <c r="O41" s="407"/>
      <c r="P41" s="407"/>
      <c r="Q41" s="407"/>
      <c r="R41" s="407"/>
      <c r="S41" s="407"/>
      <c r="T41" s="407"/>
      <c r="U41" s="407"/>
      <c r="V41" s="407"/>
      <c r="W41" s="407"/>
      <c r="X41" s="407"/>
      <c r="Y41" s="407"/>
      <c r="Z41" s="407"/>
      <c r="AA41" s="407"/>
      <c r="AB41" s="407"/>
      <c r="AC41" s="407"/>
      <c r="AD41" s="407"/>
      <c r="AE41" s="407"/>
    </row>
    <row r="42" spans="2:31">
      <c r="B42" s="116"/>
      <c r="D42" s="407"/>
      <c r="E42" s="407"/>
      <c r="F42" s="407"/>
      <c r="G42" s="407"/>
      <c r="H42" s="407"/>
      <c r="I42" s="407"/>
      <c r="J42" s="407"/>
      <c r="K42" s="407"/>
      <c r="L42" s="407"/>
      <c r="M42" s="407"/>
      <c r="N42" s="407"/>
      <c r="O42" s="407"/>
      <c r="P42" s="407"/>
      <c r="Q42" s="407"/>
      <c r="R42" s="407"/>
      <c r="S42" s="407"/>
      <c r="T42" s="407"/>
      <c r="U42" s="407"/>
      <c r="V42" s="407"/>
      <c r="W42" s="407"/>
      <c r="X42" s="407"/>
      <c r="Y42" s="407"/>
      <c r="Z42" s="407"/>
      <c r="AA42" s="407"/>
      <c r="AB42" s="407"/>
      <c r="AC42" s="407"/>
      <c r="AD42" s="407"/>
      <c r="AE42" s="407"/>
    </row>
    <row r="43" spans="2:31" ht="6" customHeight="1">
      <c r="B43" s="116"/>
      <c r="D43" s="175"/>
      <c r="E43" s="175"/>
      <c r="F43" s="175"/>
      <c r="G43" s="175"/>
      <c r="H43" s="175"/>
      <c r="I43" s="175"/>
      <c r="J43" s="175"/>
      <c r="K43" s="175"/>
      <c r="L43" s="175"/>
      <c r="M43" s="175"/>
      <c r="N43" s="175"/>
      <c r="O43" s="175"/>
      <c r="P43" s="175"/>
      <c r="Q43" s="175"/>
      <c r="R43" s="175"/>
      <c r="S43" s="175"/>
      <c r="T43" s="175"/>
      <c r="U43" s="175"/>
      <c r="V43" s="175"/>
      <c r="W43" s="175"/>
      <c r="X43" s="175"/>
      <c r="Y43" s="175"/>
      <c r="Z43" s="175"/>
      <c r="AA43" s="175"/>
      <c r="AB43" s="175"/>
      <c r="AC43" s="175"/>
      <c r="AD43" s="175"/>
      <c r="AE43" s="175"/>
    </row>
    <row r="44" spans="2:31" ht="13.5" customHeight="1">
      <c r="B44" s="116" t="s">
        <v>144</v>
      </c>
      <c r="D44" s="401" t="s">
        <v>293</v>
      </c>
      <c r="E44" s="401"/>
      <c r="F44" s="401"/>
      <c r="G44" s="401"/>
      <c r="H44" s="401"/>
      <c r="I44" s="401"/>
      <c r="J44" s="401"/>
      <c r="K44" s="401"/>
      <c r="L44" s="401"/>
      <c r="M44" s="401"/>
      <c r="N44" s="401"/>
      <c r="O44" s="401"/>
      <c r="P44" s="401"/>
      <c r="Q44" s="401"/>
      <c r="R44" s="401"/>
      <c r="S44" s="401"/>
      <c r="T44" s="401"/>
      <c r="U44" s="401"/>
      <c r="V44" s="401"/>
      <c r="W44" s="401"/>
      <c r="X44" s="401"/>
      <c r="Y44" s="401"/>
      <c r="Z44" s="401"/>
      <c r="AA44" s="401"/>
      <c r="AB44" s="401"/>
      <c r="AC44" s="401"/>
      <c r="AD44" s="401"/>
      <c r="AE44" s="401"/>
    </row>
    <row r="45" spans="2:31" ht="13.5" customHeight="1">
      <c r="B45" s="116"/>
    </row>
    <row r="46" spans="2:31" ht="6" customHeight="1">
      <c r="B46" s="116"/>
    </row>
    <row r="47" spans="2:31" ht="13.5" customHeight="1">
      <c r="B47" s="116" t="s">
        <v>146</v>
      </c>
      <c r="D47" s="399" t="s">
        <v>294</v>
      </c>
      <c r="E47" s="399"/>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row>
    <row r="48" spans="2:31" ht="13.5" customHeight="1">
      <c r="B48" s="116"/>
    </row>
    <row r="49" spans="2:31" ht="6" customHeight="1">
      <c r="B49" s="116"/>
    </row>
    <row r="50" spans="2:31" ht="13.5" customHeight="1">
      <c r="B50" s="116" t="s">
        <v>147</v>
      </c>
      <c r="D50" s="400" t="s">
        <v>260</v>
      </c>
      <c r="E50" s="400"/>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row>
    <row r="52" spans="2:31" ht="14.15" customHeight="1">
      <c r="N52" s="172" t="s">
        <v>148</v>
      </c>
      <c r="Q52" s="172"/>
    </row>
    <row r="53" spans="2:31" ht="18" customHeight="1">
      <c r="M53" s="173"/>
      <c r="N53" s="369" t="s">
        <v>258</v>
      </c>
      <c r="O53" s="370"/>
      <c r="P53" s="370"/>
      <c r="Q53" s="371"/>
      <c r="R53" s="375" t="str">
        <f>IF(【入力】基本情報シート!J36="","",【入力】基本情報シート!J36)</f>
        <v/>
      </c>
      <c r="S53" s="376"/>
      <c r="T53" s="376"/>
      <c r="U53" s="376"/>
      <c r="V53" s="376"/>
      <c r="W53" s="376"/>
      <c r="X53" s="376"/>
      <c r="Y53" s="376"/>
      <c r="Z53" s="376"/>
      <c r="AA53" s="376"/>
      <c r="AB53" s="376"/>
      <c r="AC53" s="376"/>
      <c r="AD53" s="376"/>
      <c r="AE53" s="377"/>
    </row>
    <row r="54" spans="2:31" ht="18" customHeight="1">
      <c r="M54" s="173"/>
      <c r="N54" s="369" t="s">
        <v>40</v>
      </c>
      <c r="O54" s="370"/>
      <c r="P54" s="370"/>
      <c r="Q54" s="371"/>
      <c r="R54" s="375" t="str">
        <f>IF(【入力】基本情報シート!J37="","",【入力】基本情報シート!J37)</f>
        <v/>
      </c>
      <c r="S54" s="376"/>
      <c r="T54" s="376"/>
      <c r="U54" s="376"/>
      <c r="V54" s="376"/>
      <c r="W54" s="376"/>
      <c r="X54" s="376"/>
      <c r="Y54" s="376"/>
      <c r="Z54" s="376"/>
      <c r="AA54" s="376"/>
      <c r="AB54" s="376"/>
      <c r="AC54" s="376"/>
      <c r="AD54" s="376"/>
      <c r="AE54" s="377"/>
    </row>
    <row r="55" spans="2:31" ht="18" customHeight="1">
      <c r="M55" s="173"/>
      <c r="N55" s="369" t="s">
        <v>41</v>
      </c>
      <c r="O55" s="370"/>
      <c r="P55" s="370"/>
      <c r="Q55" s="371"/>
      <c r="R55" s="372" t="str">
        <f>IF(【入力】基本情報シート!J38="","",【入力】基本情報シート!J38)</f>
        <v/>
      </c>
      <c r="S55" s="373"/>
      <c r="T55" s="373"/>
      <c r="U55" s="174" t="s">
        <v>149</v>
      </c>
      <c r="V55" s="373" t="str">
        <f>IF(【入力】基本情報シート!P38="","",【入力】基本情報シート!P38)</f>
        <v/>
      </c>
      <c r="W55" s="373"/>
      <c r="X55" s="373"/>
      <c r="Y55" s="373"/>
      <c r="Z55" s="174" t="s">
        <v>149</v>
      </c>
      <c r="AA55" s="373" t="str">
        <f>IF(【入力】基本情報シート!Y38="","",【入力】基本情報シート!Y38)</f>
        <v/>
      </c>
      <c r="AB55" s="373"/>
      <c r="AC55" s="373"/>
      <c r="AD55" s="373"/>
      <c r="AE55" s="374"/>
    </row>
    <row r="56" spans="2:31" ht="18" customHeight="1">
      <c r="M56" s="173"/>
      <c r="N56" s="369" t="s">
        <v>42</v>
      </c>
      <c r="O56" s="370"/>
      <c r="P56" s="370"/>
      <c r="Q56" s="371"/>
      <c r="R56" s="375" t="str">
        <f>IF(【入力】基本情報シート!J39="","",【入力】基本情報シート!J39)</f>
        <v/>
      </c>
      <c r="S56" s="376"/>
      <c r="T56" s="376"/>
      <c r="U56" s="376"/>
      <c r="V56" s="376"/>
      <c r="W56" s="376"/>
      <c r="X56" s="376"/>
      <c r="Y56" s="376"/>
      <c r="Z56" s="376"/>
      <c r="AA56" s="376"/>
      <c r="AB56" s="376"/>
      <c r="AC56" s="376"/>
      <c r="AD56" s="376"/>
      <c r="AE56" s="377"/>
    </row>
  </sheetData>
  <sheetProtection algorithmName="SHA-512" hashValue="Tpdj7bSfSprLymwDuvDZq8XTLM8IVARv0UwL6iZDsVNtmWfe+irn9iMIO5CPfCyzRs3p9e/d3VpT/AdaSKKY/w==" saltValue="7kik22YhufayLtqp5y63RQ==" spinCount="100000" sheet="1" objects="1" scenarios="1"/>
  <mergeCells count="30">
    <mergeCell ref="P12:Z12"/>
    <mergeCell ref="Z2:AA2"/>
    <mergeCell ref="AC2:AD2"/>
    <mergeCell ref="P4:AE4"/>
    <mergeCell ref="P6:AE8"/>
    <mergeCell ref="P10:AE10"/>
    <mergeCell ref="D44:AE44"/>
    <mergeCell ref="B14:AD14"/>
    <mergeCell ref="B15:AD15"/>
    <mergeCell ref="B17:AD19"/>
    <mergeCell ref="A20:AE20"/>
    <mergeCell ref="C23:AC25"/>
    <mergeCell ref="L26:S26"/>
    <mergeCell ref="L28:S28"/>
    <mergeCell ref="L30:AE32"/>
    <mergeCell ref="D35:AE35"/>
    <mergeCell ref="D38:AE39"/>
    <mergeCell ref="D41:AE42"/>
    <mergeCell ref="D47:AE47"/>
    <mergeCell ref="D50:AE50"/>
    <mergeCell ref="N53:Q53"/>
    <mergeCell ref="R53:AE53"/>
    <mergeCell ref="N54:Q54"/>
    <mergeCell ref="R54:AE54"/>
    <mergeCell ref="N55:Q55"/>
    <mergeCell ref="R55:T55"/>
    <mergeCell ref="V55:Y55"/>
    <mergeCell ref="AA55:AE55"/>
    <mergeCell ref="N56:Q56"/>
    <mergeCell ref="R56:AE56"/>
  </mergeCells>
  <phoneticPr fontId="5"/>
  <conditionalFormatting sqref="L26:S26">
    <cfRule type="expression" dxfId="18" priority="2">
      <formula>ISNUMBER(L26)</formula>
    </cfRule>
  </conditionalFormatting>
  <conditionalFormatting sqref="L28:S28">
    <cfRule type="expression" dxfId="17" priority="1">
      <formula>ISNUMBER(L28)</formula>
    </cfRule>
  </conditionalFormatting>
  <pageMargins left="0.7" right="0.7" top="0.75" bottom="0.75" header="0.3" footer="0.3"/>
  <pageSetup paperSize="9" scale="91" orientation="portrait"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5EC1-B2F4-4A3C-91CC-B1C2DAC4C13C}">
  <dimension ref="A1:AI566"/>
  <sheetViews>
    <sheetView view="pageBreakPreview" zoomScale="94" zoomScaleNormal="100" zoomScaleSheetLayoutView="94" workbookViewId="0">
      <selection activeCell="BS38" sqref="BS38"/>
    </sheetView>
  </sheetViews>
  <sheetFormatPr defaultColWidth="8.33203125" defaultRowHeight="13"/>
  <cols>
    <col min="1" max="10" width="2.33203125" style="49" customWidth="1"/>
    <col min="11" max="11" width="3.1640625" style="49" customWidth="1"/>
    <col min="12" max="69" width="2.33203125" style="49" customWidth="1"/>
    <col min="70" max="16384" width="8.33203125" style="49"/>
  </cols>
  <sheetData>
    <row r="1" spans="1:34" ht="14.9" customHeight="1">
      <c r="A1" s="409" t="s">
        <v>297</v>
      </c>
      <c r="B1" s="409"/>
      <c r="C1" s="409"/>
      <c r="D1" s="409"/>
      <c r="E1" s="409"/>
      <c r="F1" s="409"/>
      <c r="G1" s="409"/>
      <c r="H1" s="409"/>
      <c r="I1" s="409"/>
      <c r="J1" s="409"/>
      <c r="K1" s="409"/>
      <c r="AF1" s="410"/>
      <c r="AG1" s="410"/>
      <c r="AH1" s="410"/>
    </row>
    <row r="2" spans="1:34" ht="14.9" customHeight="1">
      <c r="N2" s="55"/>
      <c r="AG2" s="50"/>
      <c r="AH2" s="50"/>
    </row>
    <row r="3" spans="1:34" ht="14.9" customHeight="1"/>
    <row r="4" spans="1:34" ht="37.4" customHeight="1">
      <c r="A4" s="411" t="s">
        <v>298</v>
      </c>
      <c r="B4" s="412"/>
      <c r="C4" s="412"/>
      <c r="D4" s="412"/>
      <c r="E4" s="412"/>
      <c r="F4" s="412"/>
      <c r="G4" s="412"/>
      <c r="H4" s="412"/>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row>
    <row r="5" spans="1:34" ht="14.9" customHeight="1">
      <c r="A5" s="51"/>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row>
    <row r="6" spans="1:34" ht="14.9" customHeight="1"/>
    <row r="7" spans="1:34" ht="29.25" customHeight="1">
      <c r="K7" s="413" t="s">
        <v>155</v>
      </c>
      <c r="L7" s="413"/>
      <c r="M7" s="414"/>
      <c r="N7" s="414"/>
      <c r="O7" s="414"/>
      <c r="P7" s="414"/>
      <c r="Q7" s="414"/>
      <c r="R7" s="414"/>
      <c r="S7" s="414"/>
      <c r="T7" s="414"/>
      <c r="U7" s="414"/>
      <c r="V7" s="414"/>
      <c r="W7" s="413" t="s">
        <v>156</v>
      </c>
      <c r="X7" s="413"/>
    </row>
    <row r="8" spans="1:34" ht="26.9" customHeight="1"/>
    <row r="9" spans="1:34" ht="14.9" customHeight="1"/>
    <row r="10" spans="1:34" ht="22.5" customHeight="1">
      <c r="B10" s="49" t="s">
        <v>157</v>
      </c>
      <c r="G10" s="49" t="s">
        <v>158</v>
      </c>
      <c r="I10" s="49" t="s">
        <v>159</v>
      </c>
      <c r="L10" s="50" t="s">
        <v>160</v>
      </c>
      <c r="M10" s="50"/>
      <c r="N10" s="408" t="s">
        <v>327</v>
      </c>
      <c r="O10" s="408"/>
      <c r="P10" s="408"/>
      <c r="Q10" s="408"/>
      <c r="R10" s="408"/>
      <c r="S10" s="49" t="s">
        <v>161</v>
      </c>
      <c r="T10" s="50"/>
      <c r="U10" s="50"/>
      <c r="V10" s="49" t="s">
        <v>162</v>
      </c>
    </row>
    <row r="11" spans="1:34" ht="24.75" customHeight="1">
      <c r="B11" s="49" t="s">
        <v>185</v>
      </c>
    </row>
    <row r="12" spans="1:34" ht="14.9" customHeight="1">
      <c r="B12" s="52"/>
      <c r="C12" s="52"/>
      <c r="D12" s="52"/>
      <c r="E12" s="52"/>
      <c r="F12" s="52"/>
      <c r="G12" s="52"/>
      <c r="H12" s="52"/>
      <c r="I12" s="52"/>
      <c r="J12" s="52"/>
      <c r="K12" s="53"/>
      <c r="L12" s="53"/>
      <c r="M12" s="53"/>
      <c r="N12" s="53"/>
      <c r="O12" s="53"/>
      <c r="P12" s="53"/>
      <c r="Q12" s="53"/>
      <c r="R12" s="52"/>
      <c r="S12" s="52"/>
      <c r="T12" s="52"/>
      <c r="U12" s="52"/>
      <c r="V12" s="52"/>
      <c r="W12" s="52"/>
      <c r="X12" s="52"/>
      <c r="Y12" s="52"/>
      <c r="Z12" s="52"/>
      <c r="AA12" s="52"/>
      <c r="AB12" s="52"/>
      <c r="AC12" s="52"/>
      <c r="AD12" s="52"/>
      <c r="AE12" s="52"/>
      <c r="AF12" s="52"/>
    </row>
    <row r="13" spans="1:34" ht="14.9" customHeight="1">
      <c r="B13" s="52"/>
      <c r="C13" s="52"/>
      <c r="D13" s="52"/>
      <c r="E13" s="52"/>
      <c r="F13" s="52"/>
      <c r="G13" s="52"/>
      <c r="H13" s="54"/>
      <c r="I13" s="54"/>
      <c r="J13" s="54"/>
      <c r="K13" s="54"/>
      <c r="L13" s="54"/>
      <c r="M13" s="54"/>
      <c r="N13" s="55"/>
      <c r="O13" s="54"/>
      <c r="P13" s="54"/>
      <c r="Q13" s="54"/>
      <c r="R13" s="54"/>
      <c r="S13" s="54"/>
      <c r="T13" s="54"/>
      <c r="U13" s="54"/>
      <c r="V13" s="54"/>
      <c r="W13" s="54"/>
      <c r="X13" s="54"/>
      <c r="Y13" s="54"/>
      <c r="Z13" s="54"/>
      <c r="AA13" s="54"/>
      <c r="AB13" s="54"/>
      <c r="AC13" s="54"/>
      <c r="AD13" s="54"/>
      <c r="AE13" s="54"/>
      <c r="AF13" s="54"/>
    </row>
    <row r="14" spans="1:34" ht="14.9" customHeight="1">
      <c r="B14" s="52"/>
      <c r="C14" s="52"/>
      <c r="D14" s="52"/>
      <c r="E14" s="52"/>
      <c r="F14" s="52"/>
      <c r="G14" s="52"/>
      <c r="H14" s="52"/>
      <c r="I14" s="52"/>
      <c r="J14" s="52"/>
      <c r="K14" s="52"/>
      <c r="L14" s="52"/>
      <c r="M14" s="52"/>
      <c r="N14" s="52"/>
      <c r="O14" s="52"/>
      <c r="P14" s="52"/>
      <c r="Q14" s="52"/>
      <c r="R14" s="52"/>
      <c r="S14" s="52"/>
      <c r="T14" s="52"/>
      <c r="U14" s="52"/>
      <c r="V14" s="52"/>
      <c r="W14" s="52"/>
      <c r="X14" s="52"/>
      <c r="Y14" s="52"/>
      <c r="Z14" s="52"/>
      <c r="AA14" s="52"/>
      <c r="AB14" s="52"/>
      <c r="AC14" s="52"/>
      <c r="AD14" s="52"/>
      <c r="AE14" s="52"/>
      <c r="AF14" s="52"/>
    </row>
    <row r="15" spans="1:34" ht="23.9" customHeight="1">
      <c r="B15" s="52"/>
      <c r="C15" s="52"/>
      <c r="D15" s="52"/>
      <c r="E15" s="52"/>
      <c r="F15" s="52"/>
      <c r="G15" s="52"/>
      <c r="H15" s="56"/>
      <c r="I15" s="56"/>
      <c r="J15" s="56"/>
      <c r="K15" s="56"/>
      <c r="L15" s="56"/>
      <c r="M15" s="56"/>
      <c r="N15" s="56"/>
      <c r="O15" s="56"/>
      <c r="P15" s="56"/>
      <c r="Q15" s="56"/>
      <c r="R15" s="56"/>
      <c r="S15" s="56"/>
      <c r="T15" s="56"/>
      <c r="U15" s="56"/>
      <c r="V15" s="56"/>
      <c r="W15" s="56"/>
      <c r="X15" s="56"/>
      <c r="Y15" s="56"/>
      <c r="Z15" s="56"/>
      <c r="AA15" s="415" t="s">
        <v>163</v>
      </c>
      <c r="AB15" s="415"/>
      <c r="AC15" s="110"/>
      <c r="AD15" s="52" t="s">
        <v>158</v>
      </c>
      <c r="AE15" s="110"/>
      <c r="AF15" s="57" t="s">
        <v>164</v>
      </c>
      <c r="AG15" s="110"/>
      <c r="AH15" s="57" t="s">
        <v>165</v>
      </c>
    </row>
    <row r="16" spans="1:34" ht="14.9" customHeight="1">
      <c r="B16" s="58"/>
      <c r="C16" s="58"/>
      <c r="D16" s="58"/>
      <c r="E16" s="58"/>
      <c r="F16" s="58"/>
      <c r="G16" s="58"/>
      <c r="H16" s="59"/>
      <c r="I16" s="59"/>
      <c r="J16" s="60"/>
      <c r="K16" s="61"/>
      <c r="L16" s="61"/>
      <c r="M16" s="61"/>
      <c r="N16" s="61"/>
      <c r="O16" s="61"/>
      <c r="P16" s="61"/>
      <c r="Q16" s="61"/>
      <c r="R16" s="61"/>
      <c r="S16" s="61"/>
      <c r="T16" s="61"/>
      <c r="U16" s="61"/>
      <c r="V16" s="61"/>
      <c r="W16" s="61"/>
      <c r="X16" s="61"/>
      <c r="Y16" s="61"/>
      <c r="Z16" s="61"/>
      <c r="AA16" s="61"/>
      <c r="AB16" s="61"/>
      <c r="AC16" s="61"/>
      <c r="AD16" s="61"/>
      <c r="AE16" s="61"/>
      <c r="AF16" s="61"/>
      <c r="AG16" s="61"/>
    </row>
    <row r="17" spans="1:35" ht="14.9" customHeight="1">
      <c r="B17" s="58"/>
      <c r="C17" s="58"/>
      <c r="D17" s="58"/>
      <c r="E17" s="58"/>
      <c r="F17" s="58"/>
      <c r="G17" s="58"/>
      <c r="H17" s="60"/>
      <c r="I17" s="60"/>
      <c r="J17" s="60"/>
      <c r="K17" s="61"/>
      <c r="L17" s="61"/>
      <c r="M17" s="61"/>
      <c r="N17" s="61"/>
      <c r="O17" s="61"/>
      <c r="P17" s="61"/>
      <c r="Q17" s="61"/>
      <c r="R17" s="61"/>
      <c r="S17" s="61"/>
      <c r="T17" s="61"/>
      <c r="U17" s="61"/>
      <c r="V17" s="61"/>
      <c r="W17" s="61"/>
      <c r="X17" s="61"/>
      <c r="Y17" s="61"/>
      <c r="Z17" s="61"/>
      <c r="AA17" s="61"/>
      <c r="AB17" s="61"/>
      <c r="AC17" s="61"/>
      <c r="AD17" s="61"/>
      <c r="AE17" s="61"/>
      <c r="AF17" s="61"/>
      <c r="AG17" s="61"/>
    </row>
    <row r="18" spans="1:35" ht="20.149999999999999" customHeight="1">
      <c r="B18" s="416" t="s">
        <v>166</v>
      </c>
      <c r="C18" s="416"/>
      <c r="D18" s="416"/>
      <c r="E18" s="416"/>
      <c r="F18" s="416"/>
      <c r="G18" s="416"/>
      <c r="H18" s="59"/>
      <c r="I18" s="59"/>
      <c r="J18" s="59"/>
      <c r="K18" s="59"/>
      <c r="L18" s="59"/>
      <c r="M18" s="59"/>
      <c r="N18" s="59"/>
      <c r="O18" s="62"/>
      <c r="P18" s="54"/>
      <c r="Q18" s="54"/>
      <c r="R18" s="62"/>
      <c r="S18" s="62"/>
      <c r="T18" s="62"/>
      <c r="U18" s="62"/>
      <c r="V18" s="55"/>
      <c r="W18" s="54"/>
      <c r="X18" s="63"/>
      <c r="Y18" s="54"/>
      <c r="Z18" s="54"/>
      <c r="AA18" s="54"/>
      <c r="AB18" s="54"/>
      <c r="AC18" s="54"/>
      <c r="AD18" s="55"/>
      <c r="AE18" s="55"/>
      <c r="AF18" s="55"/>
      <c r="AG18" s="61"/>
    </row>
    <row r="19" spans="1:35" ht="14.9" customHeight="1">
      <c r="B19" s="64"/>
      <c r="C19" s="65"/>
      <c r="D19" s="65"/>
      <c r="E19" s="65"/>
      <c r="F19" s="65"/>
      <c r="G19" s="65"/>
      <c r="H19" s="61"/>
      <c r="I19" s="61"/>
      <c r="J19" s="61"/>
      <c r="K19" s="61"/>
      <c r="L19" s="61"/>
      <c r="M19" s="61"/>
      <c r="N19" s="61"/>
      <c r="O19" s="55"/>
      <c r="P19" s="55"/>
      <c r="Q19" s="55"/>
      <c r="R19" s="55"/>
      <c r="S19" s="55"/>
      <c r="T19" s="55"/>
      <c r="U19" s="55"/>
      <c r="V19" s="55"/>
      <c r="W19" s="55"/>
      <c r="X19" s="55"/>
      <c r="Y19" s="55"/>
      <c r="Z19" s="55"/>
      <c r="AA19" s="55"/>
      <c r="AB19" s="55"/>
      <c r="AC19" s="55"/>
      <c r="AD19" s="55"/>
      <c r="AE19" s="55"/>
      <c r="AF19" s="55"/>
      <c r="AG19" s="61"/>
    </row>
    <row r="20" spans="1:35" ht="21.65" customHeight="1">
      <c r="B20" s="65"/>
      <c r="C20" s="65"/>
      <c r="D20" s="65"/>
      <c r="E20" s="65"/>
      <c r="F20" s="65"/>
      <c r="G20" s="65"/>
      <c r="H20" s="61"/>
      <c r="I20" s="61"/>
      <c r="J20" s="61"/>
      <c r="K20" s="61"/>
      <c r="L20" s="61"/>
      <c r="M20" s="61"/>
      <c r="N20" s="61"/>
      <c r="O20" s="55"/>
      <c r="P20" s="55"/>
      <c r="Q20" s="417" t="s">
        <v>167</v>
      </c>
      <c r="R20" s="417"/>
      <c r="S20" s="417"/>
      <c r="T20" s="418" t="str">
        <f>IF(【入力】基本情報シート!J27="","",【入力】基本情報シート!J27)</f>
        <v/>
      </c>
      <c r="U20" s="418"/>
      <c r="V20" s="418"/>
      <c r="W20" s="418"/>
      <c r="X20" s="418"/>
      <c r="Y20" s="418"/>
      <c r="Z20" s="418"/>
      <c r="AA20" s="418"/>
      <c r="AB20" s="418"/>
      <c r="AC20" s="418"/>
      <c r="AD20" s="418"/>
      <c r="AE20" s="418"/>
      <c r="AF20" s="418"/>
      <c r="AG20" s="418"/>
      <c r="AH20" s="418"/>
      <c r="AI20" s="418"/>
    </row>
    <row r="21" spans="1:35" ht="11.15" customHeight="1">
      <c r="B21" s="65"/>
      <c r="C21" s="65"/>
      <c r="D21" s="65"/>
      <c r="E21" s="65"/>
      <c r="F21" s="65"/>
      <c r="G21" s="65"/>
      <c r="O21" s="55"/>
      <c r="P21" s="55"/>
      <c r="T21" s="55"/>
      <c r="U21" s="55"/>
      <c r="V21" s="55"/>
      <c r="W21" s="55"/>
      <c r="X21" s="55"/>
      <c r="Y21" s="55"/>
      <c r="Z21" s="55"/>
      <c r="AA21" s="55"/>
      <c r="AB21" s="55"/>
      <c r="AC21" s="55"/>
      <c r="AD21" s="66"/>
      <c r="AE21" s="66"/>
      <c r="AF21" s="66"/>
    </row>
    <row r="22" spans="1:35" ht="21.65" customHeight="1">
      <c r="B22" s="65"/>
      <c r="C22" s="65"/>
      <c r="D22" s="65"/>
      <c r="E22" s="65"/>
      <c r="F22" s="65"/>
      <c r="G22" s="65"/>
      <c r="Q22" s="417" t="s">
        <v>168</v>
      </c>
      <c r="R22" s="417"/>
      <c r="S22" s="417"/>
      <c r="T22" s="418" t="str">
        <f>IF(【入力】基本情報シート!M29="","",【入力】基本情報シート!M35)</f>
        <v/>
      </c>
      <c r="U22" s="418"/>
      <c r="V22" s="418"/>
      <c r="W22" s="418"/>
      <c r="X22" s="418"/>
      <c r="Y22" s="418"/>
      <c r="Z22" s="418"/>
      <c r="AA22" s="418"/>
      <c r="AB22" s="418"/>
      <c r="AC22" s="418"/>
      <c r="AD22" s="418"/>
      <c r="AE22" s="418"/>
      <c r="AF22" s="418"/>
      <c r="AG22" s="418"/>
      <c r="AH22" s="418"/>
      <c r="AI22" s="418"/>
    </row>
    <row r="23" spans="1:35" ht="11.15" customHeight="1">
      <c r="B23" s="67"/>
      <c r="C23" s="67"/>
      <c r="D23" s="67"/>
      <c r="E23" s="67"/>
      <c r="F23" s="67"/>
      <c r="G23" s="67"/>
    </row>
    <row r="24" spans="1:35" ht="27.65" customHeight="1">
      <c r="B24" s="52"/>
      <c r="C24" s="52"/>
      <c r="D24" s="52"/>
      <c r="E24" s="52"/>
      <c r="F24" s="52"/>
      <c r="G24" s="52"/>
      <c r="H24" s="54"/>
      <c r="I24" s="54"/>
      <c r="J24" s="54"/>
      <c r="K24" s="54"/>
      <c r="L24" s="54"/>
      <c r="M24" s="54"/>
      <c r="N24" s="55"/>
      <c r="O24" s="54"/>
      <c r="P24" s="54"/>
      <c r="Q24" s="427" t="s">
        <v>169</v>
      </c>
      <c r="R24" s="415"/>
      <c r="S24" s="415"/>
      <c r="T24" s="428" t="str">
        <f>IF(【入力】基本情報シート!J31="","",【入力】基本情報シート!J31)</f>
        <v/>
      </c>
      <c r="U24" s="428"/>
      <c r="V24" s="428"/>
      <c r="W24" s="428"/>
      <c r="X24" s="428"/>
      <c r="Y24" s="428"/>
      <c r="Z24" s="428"/>
      <c r="AA24" s="428"/>
      <c r="AB24" s="428"/>
      <c r="AC24" s="428"/>
      <c r="AD24" s="428"/>
      <c r="AE24" s="428"/>
      <c r="AF24" s="428"/>
      <c r="AG24" s="428"/>
      <c r="AH24" s="428"/>
      <c r="AI24" s="49" t="s">
        <v>170</v>
      </c>
    </row>
    <row r="25" spans="1:35" ht="14.9" customHeight="1">
      <c r="B25" s="52"/>
      <c r="C25" s="52"/>
      <c r="D25" s="52"/>
      <c r="E25" s="52"/>
      <c r="F25" s="52"/>
      <c r="G25" s="52"/>
    </row>
    <row r="26" spans="1:35" ht="14.9" customHeight="1">
      <c r="B26" s="52"/>
      <c r="C26" s="52"/>
      <c r="D26" s="52"/>
      <c r="E26" s="52"/>
      <c r="F26" s="52"/>
      <c r="G26" s="52"/>
      <c r="H26" s="68"/>
      <c r="I26" s="68"/>
      <c r="J26" s="68"/>
      <c r="K26" s="68"/>
      <c r="L26" s="68"/>
      <c r="M26" s="68"/>
      <c r="N26" s="68"/>
      <c r="O26" s="68"/>
      <c r="P26" s="68"/>
      <c r="Q26" s="68"/>
      <c r="R26" s="68"/>
      <c r="S26" s="68"/>
      <c r="T26" s="68"/>
      <c r="U26" s="68"/>
      <c r="V26" s="68"/>
      <c r="W26" s="68"/>
      <c r="X26" s="68"/>
      <c r="Y26" s="68"/>
      <c r="Z26" s="68"/>
      <c r="AA26" s="68"/>
      <c r="AB26" s="68"/>
      <c r="AC26" s="68"/>
      <c r="AD26" s="68"/>
      <c r="AE26" s="68"/>
    </row>
    <row r="27" spans="1:35" ht="14.9" customHeight="1">
      <c r="B27" s="52"/>
      <c r="C27" s="52"/>
      <c r="D27" s="52"/>
      <c r="E27" s="52"/>
      <c r="F27" s="52"/>
      <c r="G27" s="52"/>
      <c r="I27" s="68"/>
      <c r="J27" s="68"/>
      <c r="K27" s="68"/>
      <c r="L27" s="68"/>
      <c r="M27" s="68"/>
      <c r="N27" s="68"/>
      <c r="O27" s="68"/>
      <c r="P27" s="68"/>
      <c r="Q27" s="68"/>
      <c r="R27" s="68"/>
      <c r="S27" s="68"/>
      <c r="T27" s="68"/>
      <c r="U27" s="68"/>
      <c r="V27" s="68"/>
      <c r="W27" s="68"/>
      <c r="X27" s="68"/>
      <c r="Y27" s="68"/>
      <c r="Z27" s="68"/>
      <c r="AA27" s="68"/>
      <c r="AB27" s="68"/>
      <c r="AC27" s="68"/>
      <c r="AD27" s="68"/>
      <c r="AE27" s="68"/>
    </row>
    <row r="28" spans="1:35" ht="14.9" customHeight="1">
      <c r="B28" s="52"/>
      <c r="C28" s="52"/>
      <c r="D28" s="52"/>
      <c r="E28" s="52"/>
      <c r="F28" s="52"/>
      <c r="G28" s="52"/>
    </row>
    <row r="29" spans="1:35" ht="14.9" customHeight="1">
      <c r="B29" s="52"/>
      <c r="C29" s="52"/>
      <c r="D29" s="52"/>
      <c r="E29" s="52"/>
      <c r="F29" s="52"/>
      <c r="G29" s="52"/>
      <c r="H29" s="68"/>
      <c r="I29" s="68"/>
      <c r="J29" s="68"/>
      <c r="K29" s="68"/>
      <c r="L29" s="68"/>
      <c r="M29" s="68"/>
      <c r="N29" s="68"/>
      <c r="O29" s="68"/>
      <c r="P29" s="68"/>
      <c r="Q29" s="68"/>
      <c r="R29" s="68"/>
      <c r="S29" s="68"/>
      <c r="T29" s="68"/>
      <c r="U29" s="68"/>
      <c r="V29" s="68"/>
      <c r="W29" s="68"/>
      <c r="X29" s="68"/>
      <c r="Y29" s="68"/>
      <c r="Z29" s="68"/>
      <c r="AA29" s="68"/>
      <c r="AB29" s="68"/>
      <c r="AC29" s="68"/>
      <c r="AD29" s="68"/>
      <c r="AE29" s="68"/>
    </row>
    <row r="30" spans="1:35" ht="24.75" customHeight="1">
      <c r="A30" s="429" t="s">
        <v>171</v>
      </c>
      <c r="B30" s="429"/>
      <c r="C30" s="429"/>
      <c r="D30" s="429"/>
      <c r="E30" s="429"/>
      <c r="F30" s="429"/>
      <c r="G30" s="429"/>
      <c r="H30" s="429"/>
      <c r="I30" s="429"/>
      <c r="J30" s="429"/>
      <c r="K30" s="429"/>
      <c r="L30" s="429"/>
      <c r="M30" s="429"/>
      <c r="N30" s="429"/>
      <c r="O30" s="429"/>
      <c r="P30" s="429"/>
      <c r="Q30" s="429"/>
      <c r="R30" s="429"/>
      <c r="S30" s="429"/>
      <c r="T30" s="429"/>
      <c r="U30" s="429"/>
      <c r="V30" s="429"/>
      <c r="W30" s="429"/>
      <c r="X30" s="429"/>
      <c r="Y30" s="429"/>
      <c r="Z30" s="429"/>
      <c r="AA30" s="429"/>
      <c r="AB30" s="429"/>
      <c r="AC30" s="68"/>
      <c r="AD30" s="68"/>
      <c r="AE30" s="68"/>
    </row>
    <row r="31" spans="1:35" ht="9.75" customHeight="1">
      <c r="B31" s="52"/>
      <c r="C31" s="52"/>
      <c r="D31" s="52"/>
      <c r="E31" s="52"/>
      <c r="F31" s="52"/>
      <c r="G31" s="52"/>
      <c r="I31" s="70"/>
      <c r="J31" s="70"/>
      <c r="K31" s="70"/>
      <c r="L31" s="70"/>
    </row>
    <row r="32" spans="1:35" ht="17.5" customHeight="1">
      <c r="B32" s="430" t="s">
        <v>172</v>
      </c>
      <c r="C32" s="431"/>
      <c r="D32" s="436" t="str">
        <f>IF(【入力】基本情報シート!J42="","",【入力】基本情報シート!J42)</f>
        <v/>
      </c>
      <c r="E32" s="437"/>
      <c r="F32" s="437"/>
      <c r="G32" s="437"/>
      <c r="H32" s="437"/>
      <c r="I32" s="441" t="s">
        <v>173</v>
      </c>
      <c r="J32" s="441"/>
      <c r="K32" s="442"/>
      <c r="L32" s="443" t="str">
        <f>IF(【入力】基本情報シート!J43="","",【入力】基本情報シート!J43)</f>
        <v/>
      </c>
      <c r="M32" s="444"/>
      <c r="N32" s="444"/>
      <c r="O32" s="444"/>
      <c r="P32" s="441" t="s">
        <v>174</v>
      </c>
      <c r="Q32" s="442"/>
      <c r="R32" s="449" t="s">
        <v>175</v>
      </c>
      <c r="S32" s="450"/>
      <c r="T32" s="450"/>
      <c r="U32" s="419" t="s">
        <v>176</v>
      </c>
      <c r="V32" s="420"/>
      <c r="W32" s="420"/>
      <c r="X32" s="420"/>
      <c r="Y32" s="420"/>
      <c r="Z32" s="420"/>
      <c r="AA32" s="420"/>
      <c r="AB32" s="420"/>
      <c r="AC32" s="420"/>
      <c r="AD32" s="420"/>
      <c r="AE32" s="420"/>
      <c r="AF32" s="420"/>
      <c r="AG32" s="420"/>
      <c r="AH32" s="421"/>
    </row>
    <row r="33" spans="2:34" ht="17.5" customHeight="1">
      <c r="B33" s="432"/>
      <c r="C33" s="433"/>
      <c r="D33" s="438"/>
      <c r="E33" s="427"/>
      <c r="F33" s="427"/>
      <c r="G33" s="427"/>
      <c r="H33" s="427"/>
      <c r="I33" s="454" t="s">
        <v>177</v>
      </c>
      <c r="J33" s="454"/>
      <c r="K33" s="455"/>
      <c r="L33" s="445"/>
      <c r="M33" s="446"/>
      <c r="N33" s="446"/>
      <c r="O33" s="446"/>
      <c r="P33" s="454" t="s">
        <v>178</v>
      </c>
      <c r="Q33" s="455"/>
      <c r="R33" s="451"/>
      <c r="S33" s="452"/>
      <c r="T33" s="452"/>
      <c r="U33" s="424"/>
      <c r="V33" s="425"/>
      <c r="W33" s="425"/>
      <c r="X33" s="425"/>
      <c r="Y33" s="425"/>
      <c r="Z33" s="425"/>
      <c r="AA33" s="425"/>
      <c r="AB33" s="425"/>
      <c r="AC33" s="425"/>
      <c r="AD33" s="425"/>
      <c r="AE33" s="425"/>
      <c r="AF33" s="425"/>
      <c r="AG33" s="425"/>
      <c r="AH33" s="426"/>
    </row>
    <row r="34" spans="2:34" ht="17.5" customHeight="1">
      <c r="B34" s="432"/>
      <c r="C34" s="433"/>
      <c r="D34" s="439"/>
      <c r="E34" s="440"/>
      <c r="F34" s="440"/>
      <c r="G34" s="440"/>
      <c r="H34" s="440"/>
      <c r="I34" s="465" t="s">
        <v>179</v>
      </c>
      <c r="J34" s="465"/>
      <c r="K34" s="466"/>
      <c r="L34" s="447"/>
      <c r="M34" s="448"/>
      <c r="N34" s="448"/>
      <c r="O34" s="448"/>
      <c r="P34" s="465" t="s">
        <v>180</v>
      </c>
      <c r="Q34" s="466"/>
      <c r="R34" s="449" t="s">
        <v>181</v>
      </c>
      <c r="S34" s="450"/>
      <c r="T34" s="467"/>
      <c r="U34" s="419" t="str">
        <f>IF(【入力】基本情報シート!J47="","",【入力】基本情報シート!J47)</f>
        <v/>
      </c>
      <c r="V34" s="420"/>
      <c r="W34" s="420"/>
      <c r="X34" s="420"/>
      <c r="Y34" s="420"/>
      <c r="Z34" s="420"/>
      <c r="AA34" s="420"/>
      <c r="AB34" s="420"/>
      <c r="AC34" s="420"/>
      <c r="AD34" s="420"/>
      <c r="AE34" s="420"/>
      <c r="AF34" s="420"/>
      <c r="AG34" s="420"/>
      <c r="AH34" s="421"/>
    </row>
    <row r="35" spans="2:34" ht="19.5" customHeight="1">
      <c r="B35" s="432"/>
      <c r="C35" s="433"/>
      <c r="D35" s="453" t="s">
        <v>182</v>
      </c>
      <c r="E35" s="453"/>
      <c r="F35" s="453"/>
      <c r="G35" s="453"/>
      <c r="H35" s="453"/>
      <c r="I35" s="453"/>
      <c r="J35" s="453"/>
      <c r="K35" s="453"/>
      <c r="L35" s="453" t="s">
        <v>183</v>
      </c>
      <c r="M35" s="453"/>
      <c r="N35" s="453"/>
      <c r="O35" s="453"/>
      <c r="P35" s="453"/>
      <c r="Q35" s="453"/>
      <c r="R35" s="468"/>
      <c r="S35" s="469"/>
      <c r="T35" s="470"/>
      <c r="U35" s="422"/>
      <c r="V35" s="415"/>
      <c r="W35" s="415"/>
      <c r="X35" s="415"/>
      <c r="Y35" s="415"/>
      <c r="Z35" s="415"/>
      <c r="AA35" s="415"/>
      <c r="AB35" s="415"/>
      <c r="AC35" s="415"/>
      <c r="AD35" s="415"/>
      <c r="AE35" s="415"/>
      <c r="AF35" s="415"/>
      <c r="AG35" s="415"/>
      <c r="AH35" s="423"/>
    </row>
    <row r="36" spans="2:34" ht="32.15" customHeight="1">
      <c r="B36" s="432"/>
      <c r="C36" s="433"/>
      <c r="D36" s="459" t="str">
        <f>IF(【入力】基本情報シート!J44="","",【入力】基本情報シート!J44)</f>
        <v/>
      </c>
      <c r="E36" s="460"/>
      <c r="F36" s="460"/>
      <c r="G36" s="460"/>
      <c r="H36" s="460"/>
      <c r="I36" s="460"/>
      <c r="J36" s="460"/>
      <c r="K36" s="461"/>
      <c r="L36" s="462" t="str">
        <f>IF(【入力】基本情報シート!J45="","",【入力】基本情報シート!J45)</f>
        <v/>
      </c>
      <c r="M36" s="463"/>
      <c r="N36" s="463"/>
      <c r="O36" s="463"/>
      <c r="P36" s="463"/>
      <c r="Q36" s="464"/>
      <c r="R36" s="456" t="s">
        <v>184</v>
      </c>
      <c r="S36" s="457"/>
      <c r="T36" s="458"/>
      <c r="U36" s="424"/>
      <c r="V36" s="425"/>
      <c r="W36" s="425"/>
      <c r="X36" s="425"/>
      <c r="Y36" s="425"/>
      <c r="Z36" s="425"/>
      <c r="AA36" s="425"/>
      <c r="AB36" s="425"/>
      <c r="AC36" s="425"/>
      <c r="AD36" s="425"/>
      <c r="AE36" s="425"/>
      <c r="AF36" s="425"/>
      <c r="AG36" s="425"/>
      <c r="AH36" s="426"/>
    </row>
    <row r="37" spans="2:34" ht="39" customHeight="1">
      <c r="B37" s="434"/>
      <c r="C37" s="435"/>
      <c r="D37" s="424" t="s">
        <v>305</v>
      </c>
      <c r="E37" s="425"/>
      <c r="F37" s="425"/>
      <c r="G37" s="425"/>
      <c r="H37" s="425"/>
      <c r="I37" s="425"/>
      <c r="J37" s="426"/>
      <c r="K37" s="424" t="str">
        <f>IF(【入力】基本情報シート!J48="","",【入力】基本情報シート!J48)</f>
        <v/>
      </c>
      <c r="L37" s="425"/>
      <c r="M37" s="425"/>
      <c r="N37" s="425"/>
      <c r="O37" s="425"/>
      <c r="P37" s="425"/>
      <c r="Q37" s="425"/>
      <c r="R37" s="425"/>
      <c r="S37" s="425"/>
      <c r="T37" s="425"/>
      <c r="U37" s="425"/>
      <c r="V37" s="425"/>
      <c r="W37" s="425"/>
      <c r="X37" s="425"/>
      <c r="Y37" s="425"/>
      <c r="Z37" s="425"/>
      <c r="AA37" s="425"/>
      <c r="AB37" s="425"/>
      <c r="AC37" s="425"/>
      <c r="AD37" s="425"/>
      <c r="AE37" s="425"/>
      <c r="AF37" s="425"/>
      <c r="AG37" s="425"/>
      <c r="AH37" s="426"/>
    </row>
    <row r="38" spans="2:34" ht="14.9" customHeight="1"/>
    <row r="39" spans="2:34" ht="14.9" customHeight="1"/>
    <row r="40" spans="2:34" ht="14.9" customHeight="1">
      <c r="T40" s="69"/>
    </row>
    <row r="41" spans="2:34" ht="14.9" customHeight="1">
      <c r="O41" s="71"/>
      <c r="P41" s="71"/>
      <c r="Q41" s="71"/>
      <c r="R41" s="71"/>
      <c r="S41" s="71"/>
    </row>
    <row r="42" spans="2:34" ht="14.9" customHeight="1"/>
    <row r="43" spans="2:34" ht="14.9" customHeight="1"/>
    <row r="44" spans="2:34" ht="14.9" customHeight="1"/>
    <row r="45" spans="2:34" ht="14.9" customHeight="1"/>
    <row r="46" spans="2:34" ht="14.9" customHeight="1"/>
    <row r="47" spans="2:34" ht="14.9" customHeight="1"/>
    <row r="48" spans="2:34" ht="14.9" customHeight="1"/>
    <row r="49" ht="14.9" customHeight="1"/>
    <row r="50" ht="14.9" customHeight="1"/>
    <row r="51" ht="14.9" customHeight="1"/>
    <row r="52" ht="14.9" customHeight="1"/>
    <row r="53" ht="14.9" customHeight="1"/>
    <row r="54" ht="14.9" customHeight="1"/>
    <row r="55" ht="14.9" customHeight="1"/>
    <row r="56" ht="14.9" customHeight="1"/>
    <row r="57" ht="14.9" customHeight="1"/>
    <row r="58" ht="14.9" customHeight="1"/>
    <row r="59" ht="14.9" customHeight="1"/>
    <row r="60" ht="14.9" customHeight="1"/>
    <row r="61" ht="14.9" customHeight="1"/>
    <row r="62" ht="14.9" customHeight="1"/>
    <row r="63" ht="14.9" customHeight="1"/>
    <row r="64" ht="14.9" customHeight="1"/>
    <row r="65" ht="14.9" customHeight="1"/>
    <row r="66" ht="14.9" customHeight="1"/>
    <row r="67" ht="14.9" customHeight="1"/>
    <row r="68" ht="14.9" customHeight="1"/>
    <row r="69" ht="14.9" customHeight="1"/>
    <row r="70" ht="14.9" customHeight="1"/>
    <row r="71" ht="14.9" customHeight="1"/>
    <row r="72" ht="14.9" customHeight="1"/>
    <row r="73" ht="14.9" customHeight="1"/>
    <row r="74" ht="14.9" customHeight="1"/>
    <row r="75" ht="14.9" customHeight="1"/>
    <row r="76" ht="14.9" customHeight="1"/>
    <row r="77" ht="14.9" customHeight="1"/>
    <row r="78" ht="14.9" customHeight="1"/>
    <row r="79" ht="14.9" customHeight="1"/>
    <row r="80" ht="14.9" customHeight="1"/>
    <row r="81" ht="14.9" customHeight="1"/>
    <row r="82" ht="14.9" customHeight="1"/>
    <row r="83" ht="14.9" customHeight="1"/>
    <row r="84" ht="14.9" customHeight="1"/>
    <row r="85" ht="14.9" customHeight="1"/>
    <row r="86" ht="14.9" customHeight="1"/>
    <row r="87" ht="14.9" customHeight="1"/>
    <row r="88" ht="14.9" customHeight="1"/>
    <row r="89" ht="14.9" customHeight="1"/>
    <row r="90" ht="14.9" customHeight="1"/>
    <row r="91" ht="14.9" customHeight="1"/>
    <row r="92" ht="14.9" customHeight="1"/>
    <row r="93" ht="14.9" customHeight="1"/>
    <row r="94" ht="14.9" customHeight="1"/>
    <row r="95" ht="14.9" customHeight="1"/>
    <row r="96" ht="14.9" customHeight="1"/>
    <row r="97" ht="14.9" customHeight="1"/>
    <row r="98" ht="14.9" customHeight="1"/>
    <row r="99" ht="14.9" customHeight="1"/>
    <row r="100" ht="14.9" customHeight="1"/>
    <row r="101" ht="14.9" customHeight="1"/>
    <row r="102" ht="14.9" customHeight="1"/>
    <row r="103" ht="14.9" customHeight="1"/>
    <row r="104" ht="14.9" customHeight="1"/>
    <row r="105" ht="14.9" customHeight="1"/>
    <row r="106" ht="14.9" customHeight="1"/>
    <row r="107" ht="14.9" customHeight="1"/>
    <row r="108" ht="14.9" customHeight="1"/>
    <row r="109" ht="14.9" customHeight="1"/>
    <row r="110" ht="14.9" customHeight="1"/>
    <row r="111" ht="14.9" customHeight="1"/>
    <row r="112" ht="14.9" customHeight="1"/>
    <row r="113" ht="14.9" customHeight="1"/>
    <row r="114" ht="14.9" customHeight="1"/>
    <row r="115" ht="14.9" customHeight="1"/>
    <row r="116" ht="14.9" customHeight="1"/>
    <row r="117" ht="14.9" customHeight="1"/>
    <row r="118" ht="14.9" customHeight="1"/>
    <row r="119" ht="14.9" customHeight="1"/>
    <row r="120" ht="14.9" customHeight="1"/>
    <row r="121" ht="14.9" customHeight="1"/>
    <row r="122" ht="14.9" customHeight="1"/>
    <row r="123" ht="14.9" customHeight="1"/>
    <row r="124" ht="14.9" customHeight="1"/>
    <row r="125" ht="14.9" customHeight="1"/>
    <row r="126" ht="14.9" customHeight="1"/>
    <row r="127" ht="14.9" customHeight="1"/>
    <row r="128" ht="14.9" customHeight="1"/>
    <row r="129" ht="14.9" customHeight="1"/>
    <row r="130" ht="14.9" customHeight="1"/>
    <row r="131" ht="14.9" customHeight="1"/>
    <row r="132" ht="14.9" customHeight="1"/>
    <row r="133" ht="14.9" customHeight="1"/>
    <row r="134" ht="14.9" customHeight="1"/>
    <row r="135" ht="14.9" customHeight="1"/>
    <row r="136" ht="14.9" customHeight="1"/>
    <row r="137" ht="14.9" customHeight="1"/>
    <row r="138" ht="14.9" customHeight="1"/>
    <row r="139" ht="14.9" customHeight="1"/>
    <row r="140" ht="14.9" customHeight="1"/>
    <row r="141" ht="14.9" customHeight="1"/>
    <row r="142" ht="14.9" customHeight="1"/>
    <row r="143" ht="14.9" customHeight="1"/>
    <row r="144" ht="14.9" customHeight="1"/>
    <row r="145" ht="14.9" customHeight="1"/>
    <row r="146" ht="14.9" customHeight="1"/>
    <row r="147" ht="14.9" customHeight="1"/>
    <row r="148" ht="14.9" customHeight="1"/>
    <row r="149" ht="14.9" customHeight="1"/>
    <row r="150" ht="14.9" customHeight="1"/>
    <row r="151" ht="14.9" customHeight="1"/>
    <row r="152" ht="14.9" customHeight="1"/>
    <row r="153" ht="14.9" customHeight="1"/>
    <row r="154" ht="14.9" customHeight="1"/>
    <row r="155" ht="14.9" customHeight="1"/>
    <row r="156" ht="14.9" customHeight="1"/>
    <row r="157" ht="14.9" customHeight="1"/>
    <row r="158" ht="14.9" customHeight="1"/>
    <row r="159" ht="14.9" customHeight="1"/>
    <row r="160" ht="14.9" customHeight="1"/>
    <row r="161" ht="14.9" customHeight="1"/>
    <row r="162" ht="14.9" customHeight="1"/>
    <row r="163" ht="14.9" customHeight="1"/>
    <row r="164" ht="14.9" customHeight="1"/>
    <row r="165" ht="14.9" customHeight="1"/>
    <row r="166" ht="14.9" customHeight="1"/>
    <row r="167" ht="14.9" customHeight="1"/>
    <row r="168" ht="14.9" customHeight="1"/>
    <row r="169" ht="14.9" customHeight="1"/>
    <row r="170" ht="14.9" customHeight="1"/>
    <row r="171" ht="14.9" customHeight="1"/>
    <row r="172" ht="14.9" customHeight="1"/>
    <row r="173" ht="14.9" customHeight="1"/>
    <row r="174" ht="14.9" customHeight="1"/>
    <row r="175" ht="14.9" customHeight="1"/>
    <row r="176" ht="14.9" customHeight="1"/>
    <row r="177" ht="14.9" customHeight="1"/>
    <row r="178" ht="14.9" customHeight="1"/>
    <row r="179" ht="14.9" customHeight="1"/>
    <row r="180" ht="14.9" customHeight="1"/>
    <row r="181" ht="14.9" customHeight="1"/>
    <row r="182" ht="14.9" customHeight="1"/>
    <row r="183" ht="14.9" customHeight="1"/>
    <row r="184" ht="14.9" customHeight="1"/>
    <row r="185" ht="14.9" customHeight="1"/>
    <row r="186" ht="14.9" customHeight="1"/>
    <row r="187" ht="14.9" customHeight="1"/>
    <row r="188" ht="14.9" customHeight="1"/>
    <row r="189" ht="14.9" customHeight="1"/>
    <row r="190" ht="14.9" customHeight="1"/>
    <row r="191" ht="14.9" customHeight="1"/>
    <row r="192" ht="14.9" customHeight="1"/>
    <row r="193" ht="14.9" customHeight="1"/>
    <row r="194" ht="14.9" customHeight="1"/>
    <row r="195" ht="14.9" customHeight="1"/>
    <row r="196" ht="14.9" customHeight="1"/>
    <row r="197" ht="14.9" customHeight="1"/>
    <row r="198" ht="14.9" customHeight="1"/>
    <row r="199" ht="14.9" customHeight="1"/>
    <row r="200" ht="14.9" customHeight="1"/>
    <row r="201" ht="14.9" customHeight="1"/>
    <row r="202" ht="14.9" customHeight="1"/>
    <row r="203" ht="14.9" customHeight="1"/>
    <row r="204" ht="14.9" customHeight="1"/>
    <row r="205" ht="14.9" customHeight="1"/>
    <row r="206" ht="14.9" customHeight="1"/>
    <row r="207" ht="14.9" customHeight="1"/>
    <row r="208" ht="14.9" customHeight="1"/>
    <row r="209" ht="14.9" customHeight="1"/>
    <row r="210" ht="14.9" customHeight="1"/>
    <row r="211" ht="14.9" customHeight="1"/>
    <row r="212" ht="14.9" customHeight="1"/>
    <row r="213" ht="14.9" customHeight="1"/>
    <row r="214" ht="14.9" customHeight="1"/>
    <row r="215" ht="14.9" customHeight="1"/>
    <row r="216" ht="14.9" customHeight="1"/>
    <row r="217" ht="14.9" customHeight="1"/>
    <row r="218" ht="14.9" customHeight="1"/>
    <row r="219" ht="14.9" customHeight="1"/>
    <row r="220" ht="14.9" customHeight="1"/>
    <row r="221" ht="14.9" customHeight="1"/>
    <row r="222" ht="14.9" customHeight="1"/>
    <row r="223" ht="14.9" customHeight="1"/>
    <row r="224" ht="14.9" customHeight="1"/>
    <row r="225" ht="14.9" customHeight="1"/>
    <row r="226" ht="14.9" customHeight="1"/>
    <row r="227" ht="14.9" customHeight="1"/>
    <row r="228" ht="14.9" customHeight="1"/>
    <row r="229" ht="14.9" customHeight="1"/>
    <row r="230" ht="14.9" customHeight="1"/>
    <row r="231" ht="14.9" customHeight="1"/>
    <row r="232" ht="14.9" customHeight="1"/>
    <row r="233" ht="14.9" customHeight="1"/>
    <row r="234" ht="14.9" customHeight="1"/>
    <row r="235" ht="14.9" customHeight="1"/>
    <row r="236" ht="14.9" customHeight="1"/>
    <row r="237" ht="14.9" customHeight="1"/>
    <row r="238" ht="14.9" customHeight="1"/>
    <row r="239" ht="14.9" customHeight="1"/>
    <row r="240" ht="14.9" customHeight="1"/>
    <row r="241" ht="14.9" customHeight="1"/>
    <row r="242" ht="14.9" customHeight="1"/>
    <row r="243" ht="14.9" customHeight="1"/>
    <row r="244" ht="14.9" customHeight="1"/>
    <row r="245" ht="14.9" customHeight="1"/>
    <row r="246" ht="14.9" customHeight="1"/>
    <row r="247" ht="14.9" customHeight="1"/>
    <row r="248" ht="14.9" customHeight="1"/>
    <row r="249" ht="14.9" customHeight="1"/>
    <row r="250" ht="14.9" customHeight="1"/>
    <row r="251" ht="14.9" customHeight="1"/>
    <row r="252" ht="14.9" customHeight="1"/>
    <row r="253" ht="14.9" customHeight="1"/>
    <row r="254" ht="14.9" customHeight="1"/>
    <row r="255" ht="14.9" customHeight="1"/>
    <row r="256" ht="14.9" customHeight="1"/>
    <row r="257" ht="14.9" customHeight="1"/>
    <row r="258" ht="14.9" customHeight="1"/>
    <row r="259" ht="14.9" customHeight="1"/>
    <row r="260" ht="14.9" customHeight="1"/>
    <row r="261" ht="14.9" customHeight="1"/>
    <row r="262" ht="14.9" customHeight="1"/>
    <row r="263" ht="14.9" customHeight="1"/>
    <row r="264" ht="14.9" customHeight="1"/>
    <row r="265" ht="14.9" customHeight="1"/>
    <row r="266" ht="14.9" customHeight="1"/>
    <row r="267" ht="14.9" customHeight="1"/>
    <row r="268" ht="14.9" customHeight="1"/>
    <row r="269" ht="14.9" customHeight="1"/>
    <row r="270" ht="14.9" customHeight="1"/>
    <row r="271" ht="14.9" customHeight="1"/>
    <row r="272" ht="14.9" customHeight="1"/>
    <row r="273" ht="14.9" customHeight="1"/>
    <row r="274" ht="14.9" customHeight="1"/>
    <row r="275" ht="14.9" customHeight="1"/>
    <row r="276" ht="14.9" customHeight="1"/>
    <row r="277" ht="14.9" customHeight="1"/>
    <row r="278" ht="14.9" customHeight="1"/>
    <row r="279" ht="14.9" customHeight="1"/>
    <row r="280" ht="14.9" customHeight="1"/>
    <row r="281" ht="14.9" customHeight="1"/>
    <row r="282" ht="14.9" customHeight="1"/>
    <row r="283" ht="14.9" customHeight="1"/>
    <row r="284" ht="14.9" customHeight="1"/>
    <row r="285" ht="14.9" customHeight="1"/>
    <row r="286" ht="14.9" customHeight="1"/>
    <row r="287" ht="14.9" customHeight="1"/>
    <row r="288" ht="14.9" customHeight="1"/>
    <row r="289" ht="14.9" customHeight="1"/>
    <row r="290" ht="14.9" customHeight="1"/>
    <row r="291" ht="14.9" customHeight="1"/>
    <row r="292" ht="14.9" customHeight="1"/>
    <row r="293" ht="14.9" customHeight="1"/>
    <row r="294" ht="14.9" customHeight="1"/>
    <row r="295" ht="14.9" customHeight="1"/>
    <row r="296" ht="14.9" customHeight="1"/>
    <row r="297" ht="14.9" customHeight="1"/>
    <row r="298" ht="14.9" customHeight="1"/>
    <row r="299" ht="14.9" customHeight="1"/>
    <row r="300" ht="14.9" customHeight="1"/>
    <row r="301" ht="14.9" customHeight="1"/>
    <row r="302" ht="14.9" customHeight="1"/>
    <row r="303" ht="14.9" customHeight="1"/>
    <row r="304" ht="14.9" customHeight="1"/>
    <row r="305" ht="14.9" customHeight="1"/>
    <row r="306" ht="14.9" customHeight="1"/>
    <row r="307" ht="14.9" customHeight="1"/>
    <row r="308" ht="14.9" customHeight="1"/>
    <row r="309" ht="14.9" customHeight="1"/>
    <row r="310" ht="14.9" customHeight="1"/>
    <row r="311" ht="14.9" customHeight="1"/>
    <row r="312" ht="14.9" customHeight="1"/>
    <row r="313" ht="14.9" customHeight="1"/>
    <row r="314" ht="14.9" customHeight="1"/>
    <row r="315" ht="14.9" customHeight="1"/>
    <row r="316" ht="14.9" customHeight="1"/>
    <row r="317" ht="14.9" customHeight="1"/>
    <row r="318" ht="14.9" customHeight="1"/>
    <row r="319" ht="14.9" customHeight="1"/>
    <row r="320" ht="14.9" customHeight="1"/>
    <row r="321" ht="14.9" customHeight="1"/>
    <row r="322" ht="14.9" customHeight="1"/>
    <row r="323" ht="14.9" customHeight="1"/>
    <row r="324" ht="14.9" customHeight="1"/>
    <row r="325" ht="14.9" customHeight="1"/>
    <row r="326" ht="14.9" customHeight="1"/>
    <row r="327" ht="14.9" customHeight="1"/>
    <row r="328" ht="14.9" customHeight="1"/>
    <row r="329" ht="14.9" customHeight="1"/>
    <row r="330" ht="14.9" customHeight="1"/>
    <row r="331" ht="14.9" customHeight="1"/>
    <row r="332" ht="14.9" customHeight="1"/>
    <row r="333" ht="14.9" customHeight="1"/>
    <row r="334" ht="14.9" customHeight="1"/>
    <row r="335" ht="14.9" customHeight="1"/>
    <row r="336" ht="14.9" customHeight="1"/>
    <row r="337" ht="14.9" customHeight="1"/>
    <row r="338" ht="14.9" customHeight="1"/>
    <row r="339" ht="14.9" customHeight="1"/>
    <row r="340" ht="14.9" customHeight="1"/>
    <row r="341" ht="14.9" customHeight="1"/>
    <row r="342" ht="14.9" customHeight="1"/>
    <row r="343" ht="14.9" customHeight="1"/>
    <row r="344" ht="14.9" customHeight="1"/>
    <row r="345" ht="14.9" customHeight="1"/>
    <row r="346" ht="14.9" customHeight="1"/>
    <row r="347" ht="14.9" customHeight="1"/>
    <row r="348" ht="14.9" customHeight="1"/>
    <row r="349" ht="14.9" customHeight="1"/>
    <row r="350" ht="14.9" customHeight="1"/>
    <row r="351" ht="14.9" customHeight="1"/>
    <row r="352" ht="14.9" customHeight="1"/>
    <row r="353" ht="14.9" customHeight="1"/>
    <row r="354" ht="14.9" customHeight="1"/>
    <row r="355" ht="14.9" customHeight="1"/>
    <row r="356" ht="14.9" customHeight="1"/>
    <row r="357" ht="14.9" customHeight="1"/>
    <row r="358" ht="14.9" customHeight="1"/>
    <row r="359" ht="14.9" customHeight="1"/>
    <row r="360" ht="14.9" customHeight="1"/>
    <row r="361" ht="14.9" customHeight="1"/>
    <row r="362" ht="14.9" customHeight="1"/>
    <row r="363" ht="14.9" customHeight="1"/>
    <row r="364" ht="14.9" customHeight="1"/>
    <row r="365" ht="14.9" customHeight="1"/>
    <row r="366" ht="14.9" customHeight="1"/>
    <row r="367" ht="14.9" customHeight="1"/>
    <row r="368" ht="14.9" customHeight="1"/>
    <row r="369" ht="14.9" customHeight="1"/>
    <row r="370" ht="14.9" customHeight="1"/>
    <row r="371" ht="14.9" customHeight="1"/>
    <row r="372" ht="14.9" customHeight="1"/>
    <row r="373" ht="14.9" customHeight="1"/>
    <row r="374" ht="14.9" customHeight="1"/>
    <row r="375" ht="14.9" customHeight="1"/>
    <row r="376" ht="14.9" customHeight="1"/>
    <row r="377" ht="14.9" customHeight="1"/>
    <row r="378" ht="14.9" customHeight="1"/>
    <row r="379" ht="14.9" customHeight="1"/>
    <row r="380" ht="14.9" customHeight="1"/>
    <row r="381" ht="14.9" customHeight="1"/>
    <row r="382" ht="14.9" customHeight="1"/>
    <row r="383" ht="14.9" customHeight="1"/>
    <row r="384" ht="14.9" customHeight="1"/>
    <row r="385" ht="14.9" customHeight="1"/>
    <row r="386" ht="14.9" customHeight="1"/>
    <row r="387" ht="14.9" customHeight="1"/>
    <row r="388" ht="14.9" customHeight="1"/>
    <row r="389" ht="14.9" customHeight="1"/>
    <row r="390" ht="14.9" customHeight="1"/>
    <row r="391" ht="14.9" customHeight="1"/>
    <row r="392" ht="14.9" customHeight="1"/>
    <row r="393" ht="14.9" customHeight="1"/>
    <row r="394" ht="14.9" customHeight="1"/>
    <row r="395" ht="14.9" customHeight="1"/>
    <row r="396" ht="14.9" customHeight="1"/>
    <row r="397" ht="14.9" customHeight="1"/>
    <row r="398" ht="14.9" customHeight="1"/>
    <row r="399" ht="14.9" customHeight="1"/>
    <row r="400" ht="14.9" customHeight="1"/>
    <row r="401" ht="14.9" customHeight="1"/>
    <row r="402" ht="14.9" customHeight="1"/>
    <row r="403" ht="14.9" customHeight="1"/>
    <row r="404" ht="14.9" customHeight="1"/>
    <row r="405" ht="14.9" customHeight="1"/>
    <row r="406" ht="14.9" customHeight="1"/>
    <row r="407" ht="14.9" customHeight="1"/>
    <row r="408" ht="14.9" customHeight="1"/>
    <row r="409" ht="14.9" customHeight="1"/>
    <row r="410" ht="14.9" customHeight="1"/>
    <row r="411" ht="14.9" customHeight="1"/>
    <row r="412" ht="14.9" customHeight="1"/>
    <row r="413" ht="14.9" customHeight="1"/>
    <row r="414" ht="14.9" customHeight="1"/>
    <row r="415" ht="14.9" customHeight="1"/>
    <row r="416" ht="14.9" customHeight="1"/>
    <row r="417" ht="14.9" customHeight="1"/>
    <row r="418" ht="14.9" customHeight="1"/>
    <row r="419" ht="14.9" customHeight="1"/>
    <row r="420" ht="14.9" customHeight="1"/>
    <row r="421" ht="14.9" customHeight="1"/>
    <row r="422" ht="14.9" customHeight="1"/>
    <row r="423" ht="14.9" customHeight="1"/>
    <row r="424" ht="14.9" customHeight="1"/>
    <row r="425" ht="14.9" customHeight="1"/>
    <row r="426" ht="14.9" customHeight="1"/>
    <row r="427" ht="14.9" customHeight="1"/>
    <row r="428" ht="14.9" customHeight="1"/>
    <row r="429" ht="14.9" customHeight="1"/>
    <row r="430" ht="14.9" customHeight="1"/>
    <row r="431" ht="14.9" customHeight="1"/>
    <row r="432" ht="14.9" customHeight="1"/>
    <row r="433" ht="14.9" customHeight="1"/>
    <row r="434" ht="14.9" customHeight="1"/>
    <row r="435" ht="14.9" customHeight="1"/>
    <row r="436" ht="14.9" customHeight="1"/>
    <row r="437" ht="14.9" customHeight="1"/>
    <row r="438" ht="14.9" customHeight="1"/>
    <row r="439" ht="14.9" customHeight="1"/>
    <row r="440" ht="14.9" customHeight="1"/>
    <row r="441" ht="14.9" customHeight="1"/>
    <row r="442" ht="14.9" customHeight="1"/>
    <row r="443" ht="14.9" customHeight="1"/>
    <row r="444" ht="14.9" customHeight="1"/>
    <row r="445" ht="14.9" customHeight="1"/>
    <row r="446" ht="14.9" customHeight="1"/>
    <row r="447" ht="14.9" customHeight="1"/>
    <row r="448" ht="14.9" customHeight="1"/>
    <row r="449" ht="14.9" customHeight="1"/>
    <row r="450" ht="14.9" customHeight="1"/>
    <row r="451" ht="14.9" customHeight="1"/>
    <row r="452" ht="14.9" customHeight="1"/>
    <row r="453" ht="14.9" customHeight="1"/>
    <row r="454" ht="14.9" customHeight="1"/>
    <row r="455" ht="14.9" customHeight="1"/>
    <row r="456" ht="14.9" customHeight="1"/>
    <row r="457" ht="14.9" customHeight="1"/>
    <row r="458" ht="14.9" customHeight="1"/>
    <row r="459" ht="14.9" customHeight="1"/>
    <row r="460" ht="14.9" customHeight="1"/>
    <row r="461" ht="14.9" customHeight="1"/>
    <row r="462" ht="14.9" customHeight="1"/>
    <row r="463" ht="14.9" customHeight="1"/>
    <row r="464" ht="14.9" customHeight="1"/>
    <row r="465" ht="14.9" customHeight="1"/>
    <row r="466" ht="14.9" customHeight="1"/>
    <row r="467" ht="14.9" customHeight="1"/>
    <row r="468" ht="14.9" customHeight="1"/>
    <row r="469" ht="14.9" customHeight="1"/>
    <row r="470" ht="14.9" customHeight="1"/>
    <row r="471" ht="14.9" customHeight="1"/>
    <row r="472" ht="14.9" customHeight="1"/>
    <row r="473" ht="14.9" customHeight="1"/>
    <row r="474" ht="14.9" customHeight="1"/>
    <row r="475" ht="14.9" customHeight="1"/>
    <row r="476" ht="14.9" customHeight="1"/>
    <row r="477" ht="14.9" customHeight="1"/>
    <row r="478" ht="14.9" customHeight="1"/>
    <row r="479" ht="14.9" customHeight="1"/>
    <row r="480" ht="14.9" customHeight="1"/>
    <row r="481" ht="14.9" customHeight="1"/>
    <row r="482" ht="14.9" customHeight="1"/>
    <row r="483" ht="14.9" customHeight="1"/>
    <row r="484" ht="14.9" customHeight="1"/>
    <row r="485" ht="14.9" customHeight="1"/>
    <row r="486" ht="14.9" customHeight="1"/>
    <row r="487" ht="14.9" customHeight="1"/>
    <row r="488" ht="14.9" customHeight="1"/>
    <row r="489" ht="14.9" customHeight="1"/>
    <row r="490" ht="14.9" customHeight="1"/>
    <row r="491" ht="14.9" customHeight="1"/>
    <row r="492" ht="14.9" customHeight="1"/>
    <row r="493" ht="14.9" customHeight="1"/>
    <row r="494" ht="14.9" customHeight="1"/>
    <row r="495" ht="14.9" customHeight="1"/>
    <row r="496" ht="14.9" customHeight="1"/>
    <row r="497" ht="14.9" customHeight="1"/>
    <row r="498" ht="14.9" customHeight="1"/>
    <row r="499" ht="14.9" customHeight="1"/>
    <row r="500" ht="14.9" customHeight="1"/>
    <row r="501" ht="14.9" customHeight="1"/>
    <row r="502" ht="14.9" customHeight="1"/>
    <row r="503" ht="14.9" customHeight="1"/>
    <row r="504" ht="14.9" customHeight="1"/>
    <row r="505" ht="14.9" customHeight="1"/>
    <row r="506" ht="14.9" customHeight="1"/>
    <row r="507" ht="14.9" customHeight="1"/>
    <row r="508" ht="14.9" customHeight="1"/>
    <row r="509" ht="14.9" customHeight="1"/>
    <row r="510" ht="14.9" customHeight="1"/>
    <row r="511" ht="14.9" customHeight="1"/>
    <row r="512" ht="14.9" customHeight="1"/>
    <row r="513" ht="14.9" customHeight="1"/>
    <row r="514" ht="14.9" customHeight="1"/>
    <row r="515" ht="14.9" customHeight="1"/>
    <row r="516" ht="14.9" customHeight="1"/>
    <row r="517" ht="14.9" customHeight="1"/>
    <row r="518" ht="14.9" customHeight="1"/>
    <row r="519" ht="14.9" customHeight="1"/>
    <row r="520" ht="14.9" customHeight="1"/>
    <row r="521" ht="14.9" customHeight="1"/>
    <row r="522" ht="14.9" customHeight="1"/>
    <row r="523" ht="14.9" customHeight="1"/>
    <row r="524" ht="14.9" customHeight="1"/>
    <row r="525" ht="14.9" customHeight="1"/>
    <row r="526" ht="14.9" customHeight="1"/>
    <row r="527" ht="14.9" customHeight="1"/>
    <row r="528" ht="14.9" customHeight="1"/>
    <row r="529" ht="14.9" customHeight="1"/>
    <row r="530" ht="14.9" customHeight="1"/>
    <row r="531" ht="14.9" customHeight="1"/>
    <row r="532" ht="14.9" customHeight="1"/>
    <row r="533" ht="14.9" customHeight="1"/>
    <row r="534" ht="14.9" customHeight="1"/>
    <row r="535" ht="14.9" customHeight="1"/>
    <row r="536" ht="14.9" customHeight="1"/>
    <row r="537" ht="14.9" customHeight="1"/>
    <row r="538" ht="14.9" customHeight="1"/>
    <row r="539" ht="14.9" customHeight="1"/>
    <row r="540" ht="14.9" customHeight="1"/>
    <row r="541" ht="14.9" customHeight="1"/>
    <row r="542" ht="14.9" customHeight="1"/>
    <row r="543" ht="14.9" customHeight="1"/>
    <row r="544" ht="14.9" customHeight="1"/>
    <row r="545" ht="14.9" customHeight="1"/>
    <row r="546" ht="14.9" customHeight="1"/>
    <row r="547" ht="14.9" customHeight="1"/>
    <row r="548" ht="14.9" customHeight="1"/>
    <row r="549" ht="14.9" customHeight="1"/>
    <row r="550" ht="14.9" customHeight="1"/>
    <row r="551" ht="14.9" customHeight="1"/>
    <row r="552" ht="14.9" customHeight="1"/>
    <row r="553" ht="14.9" customHeight="1"/>
    <row r="554" ht="14.9" customHeight="1"/>
    <row r="555" ht="14.9" customHeight="1"/>
    <row r="556" ht="14.9" customHeight="1"/>
    <row r="557" ht="14.9" customHeight="1"/>
    <row r="558" ht="14.9" customHeight="1"/>
    <row r="559" ht="14.9" customHeight="1"/>
    <row r="560" ht="14.9" customHeight="1"/>
    <row r="561" ht="14.9" customHeight="1"/>
    <row r="562" ht="14.9" customHeight="1"/>
    <row r="563" ht="14.9" customHeight="1"/>
    <row r="564" ht="14.9" customHeight="1"/>
    <row r="565" ht="14.9" customHeight="1"/>
    <row r="566" ht="14.9" customHeight="1"/>
  </sheetData>
  <mergeCells count="36">
    <mergeCell ref="R36:T36"/>
    <mergeCell ref="D36:K36"/>
    <mergeCell ref="L36:Q36"/>
    <mergeCell ref="P33:Q33"/>
    <mergeCell ref="I34:K34"/>
    <mergeCell ref="P34:Q34"/>
    <mergeCell ref="R34:T35"/>
    <mergeCell ref="U34:AH36"/>
    <mergeCell ref="D37:J37"/>
    <mergeCell ref="K37:AH37"/>
    <mergeCell ref="Q24:S24"/>
    <mergeCell ref="T24:AH24"/>
    <mergeCell ref="A30:AB30"/>
    <mergeCell ref="B32:C37"/>
    <mergeCell ref="D32:H34"/>
    <mergeCell ref="I32:K32"/>
    <mergeCell ref="L32:O34"/>
    <mergeCell ref="P32:Q32"/>
    <mergeCell ref="R32:T33"/>
    <mergeCell ref="U32:AH33"/>
    <mergeCell ref="D35:K35"/>
    <mergeCell ref="L35:Q35"/>
    <mergeCell ref="I33:K33"/>
    <mergeCell ref="AA15:AB15"/>
    <mergeCell ref="B18:G18"/>
    <mergeCell ref="Q20:S20"/>
    <mergeCell ref="T20:AI20"/>
    <mergeCell ref="Q22:S22"/>
    <mergeCell ref="T22:AI22"/>
    <mergeCell ref="N10:R10"/>
    <mergeCell ref="A1:K1"/>
    <mergeCell ref="AF1:AH1"/>
    <mergeCell ref="A4:AH4"/>
    <mergeCell ref="K7:L7"/>
    <mergeCell ref="M7:V7"/>
    <mergeCell ref="W7:X7"/>
  </mergeCells>
  <phoneticPr fontId="5"/>
  <conditionalFormatting sqref="M7:V7">
    <cfRule type="expression" dxfId="16" priority="7">
      <formula>ISNUMBER(M7)</formula>
    </cfRule>
  </conditionalFormatting>
  <conditionalFormatting sqref="AC15">
    <cfRule type="expression" dxfId="15" priority="3">
      <formula>ISNUMBER(AC15)</formula>
    </cfRule>
  </conditionalFormatting>
  <conditionalFormatting sqref="AE15">
    <cfRule type="expression" dxfId="14" priority="2">
      <formula>ISNUMBER(AE15)</formula>
    </cfRule>
  </conditionalFormatting>
  <conditionalFormatting sqref="AG15">
    <cfRule type="expression" dxfId="13" priority="1">
      <formula>ISNUMBER(AG15)</formula>
    </cfRule>
  </conditionalFormatting>
  <pageMargins left="0.51181102362204722" right="0.11811023622047245" top="0.35433070866141736" bottom="0.35433070866141736" header="0.31496062992125984" footer="0.31496062992125984"/>
  <pageSetup paperSize="9" scale="94" orientation="portrait"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EF64F-04D6-43F2-9896-89D4DF23E64E}">
  <sheetPr>
    <tabColor theme="5"/>
  </sheetPr>
  <dimension ref="A1:AF35"/>
  <sheetViews>
    <sheetView view="pageBreakPreview" zoomScale="82" zoomScaleNormal="98" zoomScaleSheetLayoutView="82" workbookViewId="0">
      <selection activeCell="B13" sqref="B13"/>
    </sheetView>
  </sheetViews>
  <sheetFormatPr defaultColWidth="8.58203125" defaultRowHeight="13"/>
  <cols>
    <col min="1" max="1" width="16.1640625" style="115" customWidth="1"/>
    <col min="2" max="2" width="25.58203125" style="115" customWidth="1"/>
    <col min="3" max="3" width="15.58203125" style="115" customWidth="1"/>
    <col min="4" max="7" width="10.58203125" style="115" customWidth="1"/>
    <col min="8" max="31" width="2.58203125" style="115" customWidth="1"/>
    <col min="32" max="32" width="8.58203125" style="115" customWidth="1"/>
    <col min="33" max="33" width="11.5" style="115" bestFit="1" customWidth="1"/>
    <col min="34" max="16384" width="8.58203125" style="115"/>
  </cols>
  <sheetData>
    <row r="1" spans="1:29" ht="20.149999999999999" customHeight="1">
      <c r="A1" s="289" t="s">
        <v>307</v>
      </c>
      <c r="B1" s="289"/>
      <c r="C1" s="289"/>
      <c r="D1" s="289"/>
      <c r="E1" s="289"/>
      <c r="F1" s="289"/>
      <c r="G1" s="289"/>
      <c r="H1" s="114"/>
      <c r="I1" s="114"/>
      <c r="J1" s="114"/>
      <c r="K1" s="114"/>
      <c r="L1" s="114"/>
      <c r="M1" s="114"/>
      <c r="N1" s="114"/>
      <c r="O1" s="114"/>
      <c r="P1" s="114"/>
      <c r="Q1" s="114"/>
      <c r="R1" s="114"/>
      <c r="S1" s="114"/>
      <c r="T1" s="114"/>
      <c r="U1" s="114"/>
      <c r="V1" s="114"/>
      <c r="W1" s="114"/>
      <c r="X1" s="114"/>
      <c r="Y1" s="114"/>
      <c r="Z1" s="114"/>
      <c r="AA1" s="114"/>
      <c r="AB1" s="114"/>
      <c r="AC1" s="114"/>
    </row>
    <row r="2" spans="1:29" ht="18" customHeight="1">
      <c r="B2" s="116"/>
      <c r="D2" s="117"/>
      <c r="E2" s="118"/>
      <c r="F2" s="288" t="str">
        <f>IF(OR(【入力】基本情報シート!L23="",【入力】基本情報シート!O23="",【入力】基本情報シート!S23=""),"","令和"&amp;【入力】基本情報シート!L23&amp;"年"&amp;【入力】基本情報シート!O23&amp;"月"&amp;【入力】基本情報シート!S23&amp;"日")</f>
        <v/>
      </c>
      <c r="G2" s="288"/>
      <c r="H2" s="119"/>
      <c r="J2" s="292"/>
      <c r="K2" s="292"/>
    </row>
    <row r="3" spans="1:29" ht="6" customHeight="1">
      <c r="F3" s="120" t="s">
        <v>259</v>
      </c>
    </row>
    <row r="4" spans="1:29" ht="18" customHeight="1">
      <c r="B4" s="116"/>
      <c r="E4" s="115" t="s">
        <v>29</v>
      </c>
      <c r="F4" s="287" t="str">
        <f>IF(法人名称="","",法人名称)</f>
        <v/>
      </c>
      <c r="G4" s="287"/>
      <c r="H4" s="121"/>
      <c r="I4" s="121"/>
      <c r="J4" s="121"/>
      <c r="K4" s="121"/>
      <c r="L4" s="121"/>
      <c r="M4" s="121"/>
      <c r="N4" s="121"/>
      <c r="O4" s="121"/>
      <c r="P4" s="121"/>
      <c r="Q4" s="121"/>
      <c r="R4" s="121"/>
      <c r="S4" s="121"/>
    </row>
    <row r="5" spans="1:29" ht="12" customHeight="1">
      <c r="A5" s="301" t="str">
        <f>"　渋谷区福祉人材支援手当の支給に係る補助事業実施要綱第５条に基づき定めた就業規則または給与規程等を提出します。"</f>
        <v>　渋谷区福祉人材支援手当の支給に係る補助事業実施要綱第５条に基づき定めた就業規則または給与規程等を提出します。</v>
      </c>
      <c r="B5" s="301"/>
      <c r="C5" s="301"/>
      <c r="D5" s="301"/>
      <c r="E5" s="301"/>
      <c r="F5" s="301"/>
      <c r="G5" s="301"/>
      <c r="H5" s="122"/>
      <c r="I5" s="122"/>
      <c r="J5" s="122"/>
      <c r="K5" s="122"/>
      <c r="L5" s="122"/>
      <c r="M5" s="122"/>
      <c r="N5" s="122"/>
      <c r="O5" s="122"/>
      <c r="P5" s="122"/>
      <c r="Q5" s="122"/>
      <c r="R5" s="122"/>
      <c r="S5" s="122"/>
      <c r="T5" s="122"/>
      <c r="U5" s="122"/>
      <c r="V5" s="122"/>
      <c r="W5" s="122"/>
      <c r="X5" s="122"/>
      <c r="Y5" s="122"/>
      <c r="Z5" s="122"/>
      <c r="AA5" s="122"/>
      <c r="AB5" s="122"/>
      <c r="AC5" s="122"/>
    </row>
    <row r="6" spans="1:29" ht="12" customHeight="1">
      <c r="A6" s="301"/>
      <c r="B6" s="301"/>
      <c r="C6" s="301"/>
      <c r="D6" s="301"/>
      <c r="E6" s="301"/>
      <c r="F6" s="301"/>
      <c r="G6" s="301"/>
      <c r="H6" s="122"/>
      <c r="I6" s="122"/>
      <c r="J6" s="122"/>
      <c r="K6" s="122"/>
      <c r="L6" s="122"/>
      <c r="M6" s="122"/>
      <c r="N6" s="122"/>
      <c r="O6" s="122"/>
      <c r="P6" s="122"/>
      <c r="Q6" s="122"/>
      <c r="R6" s="122"/>
      <c r="S6" s="122"/>
      <c r="T6" s="122"/>
      <c r="U6" s="122"/>
      <c r="V6" s="122"/>
      <c r="W6" s="122"/>
      <c r="X6" s="122"/>
      <c r="Y6" s="122"/>
      <c r="Z6" s="122"/>
      <c r="AA6" s="122"/>
      <c r="AB6" s="122"/>
      <c r="AC6" s="122"/>
    </row>
    <row r="7" spans="1:29" ht="12" customHeight="1">
      <c r="A7" s="301"/>
      <c r="B7" s="301"/>
      <c r="C7" s="301"/>
      <c r="D7" s="301"/>
      <c r="E7" s="301"/>
      <c r="F7" s="301"/>
      <c r="G7" s="301"/>
      <c r="H7" s="122"/>
      <c r="I7" s="122"/>
      <c r="J7" s="122"/>
      <c r="K7" s="122"/>
      <c r="L7" s="122"/>
      <c r="M7" s="122"/>
      <c r="N7" s="122"/>
      <c r="O7" s="122"/>
      <c r="P7" s="122"/>
      <c r="Q7" s="122"/>
      <c r="R7" s="122"/>
      <c r="S7" s="122"/>
      <c r="T7" s="122"/>
      <c r="U7" s="122"/>
      <c r="V7" s="122"/>
      <c r="W7" s="122"/>
      <c r="X7" s="122"/>
      <c r="Y7" s="122"/>
      <c r="Z7" s="122"/>
      <c r="AA7" s="122"/>
      <c r="AB7" s="122"/>
      <c r="AC7" s="122"/>
    </row>
    <row r="8" spans="1:29" ht="19" customHeight="1">
      <c r="A8" s="302" t="s">
        <v>254</v>
      </c>
      <c r="B8" s="302"/>
      <c r="C8" s="302"/>
      <c r="D8" s="302"/>
      <c r="E8" s="302"/>
      <c r="F8" s="302"/>
      <c r="G8" s="302"/>
      <c r="H8" s="122"/>
      <c r="I8" s="122"/>
      <c r="J8" s="122"/>
      <c r="K8" s="122"/>
      <c r="L8" s="122"/>
      <c r="M8" s="122"/>
      <c r="N8" s="122"/>
      <c r="O8" s="122"/>
      <c r="P8" s="122"/>
      <c r="Q8" s="122"/>
      <c r="R8" s="122"/>
      <c r="S8" s="122"/>
      <c r="T8" s="122"/>
      <c r="U8" s="122"/>
      <c r="V8" s="122"/>
      <c r="W8" s="122"/>
      <c r="X8" s="122"/>
      <c r="Y8" s="122"/>
      <c r="Z8" s="122"/>
      <c r="AA8" s="122"/>
      <c r="AB8" s="122"/>
      <c r="AC8" s="122"/>
    </row>
    <row r="9" spans="1:29" ht="12" customHeight="1">
      <c r="A9" s="122"/>
      <c r="B9" s="122"/>
      <c r="C9" s="122"/>
      <c r="D9" s="122"/>
      <c r="E9" s="122"/>
      <c r="F9" s="122"/>
      <c r="G9" s="122"/>
      <c r="H9" s="122"/>
      <c r="I9" s="122"/>
      <c r="J9" s="122"/>
      <c r="K9" s="122"/>
      <c r="L9" s="122"/>
      <c r="M9" s="122"/>
      <c r="N9" s="122"/>
      <c r="O9" s="122"/>
      <c r="P9" s="122"/>
      <c r="Q9" s="122"/>
      <c r="R9" s="122"/>
      <c r="S9" s="122"/>
      <c r="T9" s="122"/>
      <c r="U9" s="122"/>
      <c r="V9" s="122"/>
      <c r="W9" s="122"/>
      <c r="X9" s="122"/>
      <c r="Y9" s="122"/>
      <c r="Z9" s="122"/>
      <c r="AA9" s="122"/>
      <c r="AB9" s="122"/>
      <c r="AC9" s="122"/>
    </row>
    <row r="10" spans="1:29" ht="15" customHeight="1">
      <c r="A10" s="115" t="s">
        <v>69</v>
      </c>
      <c r="G10" s="115" t="s">
        <v>249</v>
      </c>
    </row>
    <row r="11" spans="1:29" ht="20" customHeight="1">
      <c r="A11" s="308" t="s">
        <v>70</v>
      </c>
      <c r="B11" s="310" t="s">
        <v>71</v>
      </c>
      <c r="C11" s="387" t="s">
        <v>72</v>
      </c>
      <c r="D11" s="297" t="s">
        <v>250</v>
      </c>
      <c r="E11" s="297" t="s">
        <v>251</v>
      </c>
      <c r="F11" s="297" t="s">
        <v>252</v>
      </c>
      <c r="G11" s="299" t="s">
        <v>253</v>
      </c>
    </row>
    <row r="12" spans="1:29" ht="15" customHeight="1">
      <c r="A12" s="309"/>
      <c r="B12" s="311"/>
      <c r="C12" s="388"/>
      <c r="D12" s="298"/>
      <c r="E12" s="298"/>
      <c r="F12" s="298"/>
      <c r="G12" s="300"/>
    </row>
    <row r="13" spans="1:29" ht="24" customHeight="1">
      <c r="A13" s="123" t="s">
        <v>73</v>
      </c>
      <c r="B13" s="78"/>
      <c r="C13" s="77"/>
      <c r="D13" s="112" t="str">
        <f>IF(B13&lt;&gt;"",10000,"")</f>
        <v/>
      </c>
      <c r="E13" s="112" t="str">
        <f>IF(B13&lt;&gt;"",10000,"")</f>
        <v/>
      </c>
      <c r="F13" s="75"/>
      <c r="G13" s="75"/>
    </row>
    <row r="14" spans="1:29" ht="24" customHeight="1">
      <c r="A14" s="123" t="s">
        <v>74</v>
      </c>
      <c r="B14" s="78"/>
      <c r="C14" s="77"/>
      <c r="D14" s="112" t="str">
        <f t="shared" ref="D14:D27" si="0">IF(B14&lt;&gt;"",10000,"")</f>
        <v/>
      </c>
      <c r="E14" s="112" t="str">
        <f t="shared" ref="E14:E27" si="1">IF(B14&lt;&gt;"",10000,"")</f>
        <v/>
      </c>
      <c r="F14" s="75"/>
      <c r="G14" s="75"/>
    </row>
    <row r="15" spans="1:29" ht="24" customHeight="1">
      <c r="A15" s="123" t="s">
        <v>75</v>
      </c>
      <c r="B15" s="78"/>
      <c r="C15" s="77"/>
      <c r="D15" s="112" t="str">
        <f t="shared" si="0"/>
        <v/>
      </c>
      <c r="E15" s="112" t="str">
        <f t="shared" si="1"/>
        <v/>
      </c>
      <c r="F15" s="75"/>
      <c r="G15" s="75"/>
    </row>
    <row r="16" spans="1:29" ht="24" customHeight="1">
      <c r="A16" s="123" t="s">
        <v>76</v>
      </c>
      <c r="B16" s="74"/>
      <c r="C16" s="77"/>
      <c r="D16" s="112" t="str">
        <f t="shared" si="0"/>
        <v/>
      </c>
      <c r="E16" s="112" t="str">
        <f t="shared" si="1"/>
        <v/>
      </c>
      <c r="F16" s="75"/>
      <c r="G16" s="75"/>
    </row>
    <row r="17" spans="1:32" ht="24" customHeight="1">
      <c r="A17" s="123" t="s">
        <v>77</v>
      </c>
      <c r="B17" s="74"/>
      <c r="C17" s="77"/>
      <c r="D17" s="112" t="str">
        <f t="shared" si="0"/>
        <v/>
      </c>
      <c r="E17" s="112" t="str">
        <f t="shared" si="1"/>
        <v/>
      </c>
      <c r="F17" s="75"/>
      <c r="G17" s="75"/>
    </row>
    <row r="18" spans="1:32" ht="24" customHeight="1">
      <c r="A18" s="123" t="s">
        <v>78</v>
      </c>
      <c r="B18" s="74"/>
      <c r="C18" s="77"/>
      <c r="D18" s="112" t="str">
        <f t="shared" si="0"/>
        <v/>
      </c>
      <c r="E18" s="112" t="str">
        <f t="shared" si="1"/>
        <v/>
      </c>
      <c r="F18" s="75"/>
      <c r="G18" s="75"/>
    </row>
    <row r="19" spans="1:32" ht="24" customHeight="1">
      <c r="A19" s="123" t="s">
        <v>79</v>
      </c>
      <c r="B19" s="74"/>
      <c r="C19" s="75"/>
      <c r="D19" s="112" t="str">
        <f t="shared" si="0"/>
        <v/>
      </c>
      <c r="E19" s="112" t="str">
        <f t="shared" si="1"/>
        <v/>
      </c>
      <c r="F19" s="75"/>
      <c r="G19" s="75"/>
    </row>
    <row r="20" spans="1:32" ht="24" customHeight="1">
      <c r="A20" s="123" t="s">
        <v>80</v>
      </c>
      <c r="B20" s="74"/>
      <c r="C20" s="77"/>
      <c r="D20" s="112" t="str">
        <f t="shared" si="0"/>
        <v/>
      </c>
      <c r="E20" s="112" t="str">
        <f t="shared" si="1"/>
        <v/>
      </c>
      <c r="F20" s="75"/>
      <c r="G20" s="75"/>
    </row>
    <row r="21" spans="1:32" ht="24" customHeight="1">
      <c r="A21" s="123" t="s">
        <v>81</v>
      </c>
      <c r="B21" s="74"/>
      <c r="C21" s="77"/>
      <c r="D21" s="112" t="str">
        <f t="shared" si="0"/>
        <v/>
      </c>
      <c r="E21" s="112" t="str">
        <f t="shared" si="1"/>
        <v/>
      </c>
      <c r="F21" s="75"/>
      <c r="G21" s="75"/>
    </row>
    <row r="22" spans="1:32" ht="24" customHeight="1">
      <c r="A22" s="123" t="s">
        <v>82</v>
      </c>
      <c r="B22" s="74"/>
      <c r="C22" s="77"/>
      <c r="D22" s="112" t="str">
        <f t="shared" si="0"/>
        <v/>
      </c>
      <c r="E22" s="112" t="str">
        <f t="shared" si="1"/>
        <v/>
      </c>
      <c r="F22" s="75"/>
      <c r="G22" s="75"/>
    </row>
    <row r="23" spans="1:32" ht="24" customHeight="1">
      <c r="A23" s="123" t="s">
        <v>83</v>
      </c>
      <c r="B23" s="74"/>
      <c r="C23" s="77"/>
      <c r="D23" s="112" t="str">
        <f t="shared" si="0"/>
        <v/>
      </c>
      <c r="E23" s="112" t="str">
        <f t="shared" si="1"/>
        <v/>
      </c>
      <c r="F23" s="75"/>
      <c r="G23" s="75"/>
    </row>
    <row r="24" spans="1:32" ht="24" customHeight="1">
      <c r="A24" s="123" t="s">
        <v>84</v>
      </c>
      <c r="B24" s="74"/>
      <c r="C24" s="77"/>
      <c r="D24" s="112" t="str">
        <f t="shared" si="0"/>
        <v/>
      </c>
      <c r="E24" s="112" t="str">
        <f t="shared" si="1"/>
        <v/>
      </c>
      <c r="F24" s="75"/>
      <c r="G24" s="75"/>
    </row>
    <row r="25" spans="1:32" ht="24" customHeight="1">
      <c r="A25" s="123" t="s">
        <v>85</v>
      </c>
      <c r="B25" s="74"/>
      <c r="C25" s="77"/>
      <c r="D25" s="112" t="str">
        <f t="shared" si="0"/>
        <v/>
      </c>
      <c r="E25" s="112" t="str">
        <f t="shared" si="1"/>
        <v/>
      </c>
      <c r="F25" s="75"/>
      <c r="G25" s="75"/>
    </row>
    <row r="26" spans="1:32" ht="24" customHeight="1">
      <c r="A26" s="123" t="s">
        <v>86</v>
      </c>
      <c r="B26" s="74"/>
      <c r="C26" s="77"/>
      <c r="D26" s="112" t="str">
        <f t="shared" si="0"/>
        <v/>
      </c>
      <c r="E26" s="112" t="str">
        <f t="shared" si="1"/>
        <v/>
      </c>
      <c r="F26" s="75"/>
      <c r="G26" s="75"/>
    </row>
    <row r="27" spans="1:32" ht="24" customHeight="1">
      <c r="A27" s="123" t="s">
        <v>87</v>
      </c>
      <c r="B27" s="74"/>
      <c r="C27" s="77"/>
      <c r="D27" s="112" t="str">
        <f t="shared" si="0"/>
        <v/>
      </c>
      <c r="E27" s="112" t="str">
        <f t="shared" si="1"/>
        <v/>
      </c>
      <c r="F27" s="75"/>
      <c r="G27" s="75"/>
      <c r="H27" s="124"/>
    </row>
    <row r="28" spans="1:32" ht="20" customHeight="1">
      <c r="A28" s="303" t="s">
        <v>311</v>
      </c>
      <c r="B28" s="303"/>
      <c r="C28" s="303"/>
      <c r="D28" s="303"/>
      <c r="E28" s="303"/>
      <c r="F28" s="303"/>
      <c r="G28" s="303"/>
      <c r="H28" s="125"/>
      <c r="I28" s="125"/>
      <c r="J28" s="125"/>
      <c r="K28" s="125"/>
      <c r="L28" s="125"/>
      <c r="M28" s="125"/>
      <c r="N28" s="125"/>
      <c r="O28" s="125"/>
      <c r="P28" s="125"/>
      <c r="Q28" s="125"/>
      <c r="R28" s="125"/>
      <c r="S28" s="125"/>
      <c r="T28" s="125"/>
      <c r="U28" s="125"/>
      <c r="V28" s="125"/>
      <c r="W28" s="125"/>
      <c r="X28" s="125"/>
      <c r="Y28" s="125"/>
      <c r="Z28" s="125"/>
      <c r="AA28" s="125"/>
      <c r="AB28" s="125"/>
      <c r="AC28" s="125"/>
      <c r="AF28" s="126"/>
    </row>
    <row r="29" spans="1:32" ht="20" customHeight="1">
      <c r="A29" s="301"/>
      <c r="B29" s="301"/>
      <c r="C29" s="301"/>
      <c r="D29" s="301"/>
      <c r="E29" s="301"/>
      <c r="F29" s="301"/>
      <c r="G29" s="301"/>
      <c r="H29" s="125"/>
      <c r="I29" s="125"/>
      <c r="J29" s="125"/>
      <c r="K29" s="125"/>
      <c r="L29" s="125"/>
      <c r="M29" s="125"/>
      <c r="N29" s="125"/>
      <c r="O29" s="125"/>
      <c r="P29" s="125"/>
      <c r="Q29" s="125"/>
      <c r="R29" s="125"/>
      <c r="S29" s="125"/>
      <c r="T29" s="125"/>
      <c r="U29" s="125"/>
      <c r="V29" s="125"/>
      <c r="W29" s="125"/>
      <c r="X29" s="125"/>
      <c r="Y29" s="125"/>
      <c r="Z29" s="125"/>
      <c r="AA29" s="125"/>
      <c r="AB29" s="125"/>
      <c r="AC29" s="125"/>
    </row>
    <row r="30" spans="1:32" ht="25" customHeight="1">
      <c r="A30" s="302" t="s">
        <v>254</v>
      </c>
      <c r="B30" s="302"/>
      <c r="C30" s="302"/>
      <c r="D30" s="302"/>
      <c r="E30" s="302"/>
      <c r="F30" s="302"/>
      <c r="G30" s="302"/>
      <c r="H30" s="125"/>
      <c r="I30" s="125"/>
      <c r="J30" s="125"/>
      <c r="K30" s="125"/>
      <c r="L30" s="125"/>
      <c r="M30" s="125"/>
      <c r="N30" s="125"/>
      <c r="O30" s="125"/>
      <c r="P30" s="125"/>
      <c r="Q30" s="125"/>
      <c r="R30" s="125"/>
      <c r="S30" s="125"/>
      <c r="T30" s="125"/>
      <c r="U30" s="125"/>
      <c r="V30" s="125"/>
      <c r="W30" s="125"/>
      <c r="X30" s="125"/>
      <c r="Y30" s="125"/>
      <c r="Z30" s="125"/>
      <c r="AA30" s="125"/>
      <c r="AB30" s="125"/>
      <c r="AC30" s="125"/>
    </row>
    <row r="31" spans="1:32" ht="12.5" customHeight="1">
      <c r="A31" s="125"/>
      <c r="B31" s="125"/>
      <c r="C31" s="125"/>
      <c r="D31" s="125"/>
      <c r="E31" s="125"/>
      <c r="F31" s="125"/>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row>
    <row r="32" spans="1:32" ht="20" customHeight="1">
      <c r="A32" s="304" t="s">
        <v>70</v>
      </c>
      <c r="B32" s="293" t="s">
        <v>88</v>
      </c>
      <c r="C32" s="294"/>
      <c r="D32" s="304" t="s">
        <v>89</v>
      </c>
      <c r="E32" s="306" t="s">
        <v>113</v>
      </c>
      <c r="F32" s="297" t="s">
        <v>252</v>
      </c>
      <c r="G32" s="297" t="s">
        <v>253</v>
      </c>
    </row>
    <row r="33" spans="1:7" ht="20" customHeight="1">
      <c r="A33" s="305"/>
      <c r="B33" s="295"/>
      <c r="C33" s="296"/>
      <c r="D33" s="305"/>
      <c r="E33" s="307"/>
      <c r="F33" s="298"/>
      <c r="G33" s="298"/>
    </row>
    <row r="34" spans="1:7" ht="24" customHeight="1">
      <c r="A34" s="127" t="s">
        <v>90</v>
      </c>
      <c r="B34" s="290" t="s">
        <v>91</v>
      </c>
      <c r="C34" s="291"/>
      <c r="D34" s="112">
        <v>10000</v>
      </c>
      <c r="E34" s="76"/>
      <c r="F34" s="75"/>
      <c r="G34" s="76"/>
    </row>
    <row r="35" spans="1:7" ht="24" customHeight="1">
      <c r="A35" s="127" t="s">
        <v>92</v>
      </c>
      <c r="B35" s="290" t="s">
        <v>93</v>
      </c>
      <c r="C35" s="291"/>
      <c r="D35" s="112">
        <v>10000</v>
      </c>
      <c r="E35" s="112">
        <v>10000</v>
      </c>
      <c r="F35" s="75"/>
      <c r="G35" s="75"/>
    </row>
  </sheetData>
  <sheetProtection algorithmName="SHA-512" hashValue="cd9wYEsAjjGf5OUBuCXUS4dQ0UUKRS32XVvjvuPPpaSPb08NlSALEdo+3ArEuG3eRALP9LNvnOu2kXdxi1wtIA==" saltValue="IjD8Bj9qcY7eA0KvWSaDEw==" spinCount="100000" sheet="1" objects="1" scenarios="1"/>
  <mergeCells count="23">
    <mergeCell ref="B34:C34"/>
    <mergeCell ref="B35:C35"/>
    <mergeCell ref="F11:F12"/>
    <mergeCell ref="G11:G12"/>
    <mergeCell ref="A28:G29"/>
    <mergeCell ref="A30:G30"/>
    <mergeCell ref="A32:A33"/>
    <mergeCell ref="B32:C33"/>
    <mergeCell ref="D32:D33"/>
    <mergeCell ref="E32:E33"/>
    <mergeCell ref="F32:F33"/>
    <mergeCell ref="G32:G33"/>
    <mergeCell ref="A11:A12"/>
    <mergeCell ref="B11:B12"/>
    <mergeCell ref="C11:C12"/>
    <mergeCell ref="D11:D12"/>
    <mergeCell ref="E11:E12"/>
    <mergeCell ref="A1:G1"/>
    <mergeCell ref="F2:G2"/>
    <mergeCell ref="J2:K2"/>
    <mergeCell ref="A5:G7"/>
    <mergeCell ref="A8:G8"/>
    <mergeCell ref="F4:G4"/>
  </mergeCells>
  <phoneticPr fontId="5"/>
  <dataValidations count="1">
    <dataValidation type="whole" allowBlank="1" showInputMessage="1" showErrorMessage="1" sqref="G35 F34:F35 F13:G27" xr:uid="{7AD8EA3F-EDA0-4611-91E7-5115962DA89C}">
      <formula1>1</formula1>
      <formula2>9999</formula2>
    </dataValidation>
  </dataValidations>
  <pageMargins left="0.7" right="0.7" top="0.75" bottom="0.75" header="0.3" footer="0.3"/>
  <pageSetup paperSize="9" scale="80" orientation="portrait" r:id="rId1"/>
  <colBreaks count="1" manualBreakCount="1">
    <brk id="7" max="1048575" man="1"/>
  </colBreaks>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7C218-9522-4DFF-9C7C-F647A24A9B08}">
  <sheetPr>
    <tabColor theme="5"/>
    <pageSetUpPr fitToPage="1"/>
  </sheetPr>
  <dimension ref="A1:AC117"/>
  <sheetViews>
    <sheetView view="pageBreakPreview" zoomScale="75" zoomScaleNormal="75" zoomScaleSheetLayoutView="75" workbookViewId="0">
      <selection activeCell="S15" sqref="S15"/>
    </sheetView>
  </sheetViews>
  <sheetFormatPr defaultColWidth="9" defaultRowHeight="18" customHeight="1"/>
  <cols>
    <col min="1" max="1" width="5" style="128" bestFit="1" customWidth="1"/>
    <col min="2" max="2" width="13.58203125" style="128" customWidth="1"/>
    <col min="3" max="3" width="21.33203125" style="128" customWidth="1"/>
    <col min="4" max="4" width="41.58203125" style="128" customWidth="1"/>
    <col min="5" max="5" width="9" style="128" customWidth="1"/>
    <col min="6" max="7" width="9" style="129"/>
    <col min="8" max="8" width="14.58203125" style="130" customWidth="1"/>
    <col min="9" max="9" width="13.9140625" style="131" customWidth="1"/>
    <col min="10" max="10" width="10.5" style="128" customWidth="1"/>
    <col min="11" max="11" width="20.58203125" style="129" customWidth="1"/>
    <col min="12" max="12" width="11.58203125" style="129" customWidth="1"/>
    <col min="13" max="14" width="11.58203125" style="132" customWidth="1"/>
    <col min="15" max="15" width="11.58203125" style="129" customWidth="1"/>
    <col min="16" max="16" width="12.4140625" style="132" customWidth="1"/>
    <col min="17" max="17" width="11.6640625" style="132" bestFit="1" customWidth="1"/>
    <col min="18" max="18" width="16.58203125" style="129" customWidth="1"/>
    <col min="19" max="19" width="15.4140625" style="129" customWidth="1"/>
    <col min="20" max="20" width="1.58203125" style="129" customWidth="1"/>
    <col min="21" max="21" width="20.6640625" style="133" bestFit="1" customWidth="1"/>
    <col min="22" max="22" width="20" style="129" customWidth="1"/>
    <col min="23" max="23" width="14.58203125" style="129" customWidth="1"/>
    <col min="24" max="24" width="9" style="129"/>
    <col min="25" max="25" width="18.25" style="129" customWidth="1"/>
    <col min="26" max="16384" width="9" style="129"/>
  </cols>
  <sheetData>
    <row r="1" spans="1:29" ht="5.5" customHeight="1"/>
    <row r="2" spans="1:29" ht="26.5" customHeight="1">
      <c r="A2" s="135" t="s">
        <v>308</v>
      </c>
      <c r="M2" s="136"/>
      <c r="N2" s="136"/>
      <c r="P2" s="136"/>
      <c r="Q2" s="177"/>
      <c r="R2" s="178"/>
      <c r="S2" s="179" t="s">
        <v>306</v>
      </c>
    </row>
    <row r="3" spans="1:29" ht="28.5" customHeight="1">
      <c r="B3" s="138" t="s">
        <v>94</v>
      </c>
      <c r="C3" s="318" t="str">
        <f>IF(【入力】基本情報シート!J27="","",【入力】基本情報シート!J27)</f>
        <v/>
      </c>
      <c r="D3" s="318"/>
      <c r="J3" s="120"/>
      <c r="M3" s="129"/>
      <c r="N3" s="129"/>
      <c r="P3" s="129"/>
      <c r="Q3" s="129"/>
    </row>
    <row r="4" spans="1:29" ht="18" customHeight="1">
      <c r="M4" s="129"/>
      <c r="N4" s="129"/>
      <c r="P4" s="129"/>
      <c r="Q4" s="129"/>
      <c r="R4" s="178" t="s">
        <v>332</v>
      </c>
      <c r="S4" s="180">
        <f>SUM(S14:S113)</f>
        <v>0</v>
      </c>
    </row>
    <row r="5" spans="1:29" ht="18" customHeight="1">
      <c r="B5" s="140" t="s">
        <v>229</v>
      </c>
      <c r="M5" s="129"/>
      <c r="N5" s="129"/>
      <c r="P5" s="129"/>
      <c r="Q5" s="129"/>
      <c r="R5" s="178" t="s">
        <v>333</v>
      </c>
      <c r="S5" s="180">
        <f xml:space="preserve"> ROUNDUP(S4*0.15,0)</f>
        <v>0</v>
      </c>
    </row>
    <row r="6" spans="1:29" ht="18" customHeight="1">
      <c r="M6" s="129"/>
      <c r="N6" s="129"/>
      <c r="P6" s="129"/>
      <c r="Q6" s="129"/>
      <c r="R6" s="178" t="s">
        <v>334</v>
      </c>
      <c r="S6" s="180">
        <f>IF(AND(S4="", S5=""), "", S4+S5)</f>
        <v>0</v>
      </c>
    </row>
    <row r="7" spans="1:29" ht="18" customHeight="1">
      <c r="M7" s="129"/>
      <c r="N7" s="129"/>
      <c r="O7" s="181"/>
      <c r="P7" s="129"/>
      <c r="Q7" s="129"/>
      <c r="R7" s="178" t="s">
        <v>335</v>
      </c>
      <c r="S7" s="180">
        <f>ROUNDDOWN((S6),-3)</f>
        <v>0</v>
      </c>
    </row>
    <row r="8" spans="1:29" ht="18" customHeight="1" thickBot="1">
      <c r="M8" s="129"/>
      <c r="N8" s="129"/>
      <c r="P8" s="129"/>
      <c r="Q8" s="129"/>
      <c r="R8" s="178" t="s">
        <v>336</v>
      </c>
      <c r="S8" s="182">
        <f>IF(【入力】基本情報シート!J7="有",【入力】基本情報シート!J20,【入力】基本情報シート!J15)</f>
        <v>0</v>
      </c>
      <c r="U8" s="183"/>
    </row>
    <row r="9" spans="1:29" ht="18" customHeight="1" thickTop="1" thickBot="1">
      <c r="M9" s="129"/>
      <c r="N9" s="129"/>
      <c r="P9" s="129"/>
      <c r="Q9" s="129"/>
      <c r="R9" s="178" t="s">
        <v>337</v>
      </c>
      <c r="S9" s="184">
        <f>IF(AND(S8&lt;&gt;"",S7&lt;&gt;"",S8&gt;=S7),S8-S7,"")</f>
        <v>0</v>
      </c>
    </row>
    <row r="10" spans="1:29" ht="5.15" customHeight="1" thickTop="1">
      <c r="M10" s="129"/>
      <c r="N10" s="129"/>
      <c r="P10" s="129"/>
      <c r="Q10" s="129"/>
    </row>
    <row r="11" spans="1:29" ht="18" customHeight="1">
      <c r="L11" s="128" t="s">
        <v>105</v>
      </c>
      <c r="M11" s="142" t="s">
        <v>106</v>
      </c>
      <c r="N11" s="142" t="s">
        <v>107</v>
      </c>
      <c r="O11" s="128" t="s">
        <v>108</v>
      </c>
      <c r="P11" s="142" t="s">
        <v>238</v>
      </c>
      <c r="Q11" s="142" t="s">
        <v>331</v>
      </c>
      <c r="R11" s="128" t="s">
        <v>109</v>
      </c>
      <c r="W11" s="185"/>
    </row>
    <row r="12" spans="1:29" s="144" customFormat="1" ht="26.5" customHeight="1">
      <c r="A12" s="316" t="s">
        <v>95</v>
      </c>
      <c r="B12" s="314" t="s">
        <v>96</v>
      </c>
      <c r="C12" s="315"/>
      <c r="D12" s="320"/>
      <c r="E12" s="314" t="s">
        <v>239</v>
      </c>
      <c r="F12" s="315"/>
      <c r="G12" s="315"/>
      <c r="H12" s="320"/>
      <c r="I12" s="321" t="s">
        <v>240</v>
      </c>
      <c r="J12" s="316" t="s">
        <v>97</v>
      </c>
      <c r="K12" s="312" t="s">
        <v>196</v>
      </c>
      <c r="L12" s="314" t="s">
        <v>245</v>
      </c>
      <c r="M12" s="315"/>
      <c r="N12" s="315"/>
      <c r="O12" s="314" t="s">
        <v>246</v>
      </c>
      <c r="P12" s="315"/>
      <c r="Q12" s="315"/>
      <c r="R12" s="316" t="s">
        <v>111</v>
      </c>
      <c r="S12" s="316" t="s">
        <v>318</v>
      </c>
      <c r="T12" s="129"/>
      <c r="U12" s="133"/>
      <c r="V12" s="129"/>
      <c r="W12" s="129"/>
      <c r="X12" s="129"/>
      <c r="Y12" s="129"/>
      <c r="Z12" s="129"/>
      <c r="AA12" s="129"/>
      <c r="AB12" s="129"/>
      <c r="AC12" s="129"/>
    </row>
    <row r="13" spans="1:29" s="144" customFormat="1" ht="54.65" customHeight="1">
      <c r="A13" s="319"/>
      <c r="B13" s="143" t="s">
        <v>100</v>
      </c>
      <c r="C13" s="143" t="s">
        <v>195</v>
      </c>
      <c r="D13" s="143" t="s">
        <v>101</v>
      </c>
      <c r="E13" s="143" t="s">
        <v>102</v>
      </c>
      <c r="F13" s="143" t="s">
        <v>103</v>
      </c>
      <c r="G13" s="143" t="s">
        <v>104</v>
      </c>
      <c r="H13" s="145" t="s">
        <v>112</v>
      </c>
      <c r="I13" s="322"/>
      <c r="J13" s="319"/>
      <c r="K13" s="313"/>
      <c r="L13" s="146" t="s">
        <v>98</v>
      </c>
      <c r="M13" s="186" t="s">
        <v>99</v>
      </c>
      <c r="N13" s="187" t="s">
        <v>261</v>
      </c>
      <c r="O13" s="146" t="s">
        <v>98</v>
      </c>
      <c r="P13" s="186" t="s">
        <v>323</v>
      </c>
      <c r="Q13" s="187" t="s">
        <v>324</v>
      </c>
      <c r="R13" s="317"/>
      <c r="S13" s="317"/>
      <c r="U13" s="149" t="s">
        <v>195</v>
      </c>
      <c r="V13" s="149" t="s">
        <v>197</v>
      </c>
      <c r="W13" s="144" t="s">
        <v>231</v>
      </c>
      <c r="X13" s="144" t="s">
        <v>119</v>
      </c>
    </row>
    <row r="14" spans="1:29" ht="19" customHeight="1">
      <c r="A14" s="151">
        <v>1</v>
      </c>
      <c r="B14" s="36"/>
      <c r="C14" s="36"/>
      <c r="D14" s="36"/>
      <c r="E14" s="36"/>
      <c r="F14" s="37"/>
      <c r="G14" s="37"/>
      <c r="H14" s="94"/>
      <c r="I14" s="38"/>
      <c r="J14" s="72"/>
      <c r="K14" s="39"/>
      <c r="L14" s="40"/>
      <c r="M14" s="73" t="str">
        <f>IF(J14="〇",IF(ISNUMBER(MATCH(K14,$V$14:$V$17,0)),10000,""),IF(COUNTIF($V$14:$V$15,K14),10000,""))</f>
        <v/>
      </c>
      <c r="N14" s="153" t="str">
        <f>IF(ISNUMBER(M14),IFERROR(IF(VLOOKUP(I14,'別記第８号様式_関係書類_就業規則等一覧（実績）'!$A$13:$G$35,6,FALSE)=0,"",VLOOKUP(I14,'別記第８号様式_関係書類_就業規則等一覧（実績）'!$A$13:$G$35,6,FALSE)),""),"")</f>
        <v/>
      </c>
      <c r="O14" s="40"/>
      <c r="P14" s="73" t="str">
        <f>IF(J14&lt;&gt;"〇",IF(OR(K14=$V$16,K14=$V$17),20000,""),"")</f>
        <v/>
      </c>
      <c r="Q14" s="153" t="str">
        <f>IF(ISNUMBER(P14),IFERROR(IF(VLOOKUP(I14,'別記第８号様式_関係書類_就業規則等一覧（実績）'!$A$13:$G$35,7,FALSE)=0,"",2*VLOOKUP(I14,'別記第８号様式_関係書類_就業規則等一覧（実績）'!$A$13:$G$35,7,FALSE)),""),"")</f>
        <v/>
      </c>
      <c r="R14" s="190" t="str" cm="1">
        <f t="array" ref="R14">IF(L14&lt;&gt;"",
   IF(COUNT(M14:N14),L14*MIN(IF(M14:N14&lt;&gt;"",M14:N14)),""),
   IF(O14&lt;&gt;"",
      IF(COUNT(P14:Q14),O14*MIN(IF(P14:Q14&lt;&gt;"",P14:Q14)),""),
      ""
   )
)</f>
        <v/>
      </c>
      <c r="S14" s="188"/>
      <c r="T14" s="144"/>
      <c r="U14" s="149" t="s">
        <v>198</v>
      </c>
      <c r="V14" s="149" t="s">
        <v>199</v>
      </c>
      <c r="W14" s="144">
        <v>1</v>
      </c>
      <c r="X14" s="144" t="s">
        <v>241</v>
      </c>
      <c r="Y14" s="150"/>
      <c r="Z14" s="144"/>
      <c r="AA14" s="144"/>
      <c r="AB14" s="144"/>
      <c r="AC14" s="144"/>
    </row>
    <row r="15" spans="1:29" ht="19" customHeight="1">
      <c r="A15" s="151">
        <v>2</v>
      </c>
      <c r="B15" s="36"/>
      <c r="C15" s="36"/>
      <c r="D15" s="36"/>
      <c r="E15" s="36"/>
      <c r="F15" s="37"/>
      <c r="G15" s="37"/>
      <c r="H15" s="94"/>
      <c r="I15" s="38"/>
      <c r="J15" s="72"/>
      <c r="K15" s="39"/>
      <c r="L15" s="40"/>
      <c r="M15" s="73" t="str">
        <f t="shared" ref="M15:M78" si="0">IF(J15="〇",IF(ISNUMBER(MATCH(K15,$V$14:$V$17,0)),10000,""),IF(COUNTIF($V$14:$V$15,K15),10000,""))</f>
        <v/>
      </c>
      <c r="N15" s="153" t="str">
        <f>IF(ISNUMBER(M15),IFERROR(IF(VLOOKUP(I15,'別記第８号様式_関係書類_就業規則等一覧（実績）'!$A$13:$G$35,6,FALSE)=0,"",VLOOKUP(I15,'別記第８号様式_関係書類_就業規則等一覧（実績）'!$A$13:$G$35,6,FALSE)),""),"")</f>
        <v/>
      </c>
      <c r="O15" s="40"/>
      <c r="P15" s="73" t="str">
        <f t="shared" ref="P15:P78" si="1">IF(J15&lt;&gt;"〇",IF(OR(K15=$V$16,K15=$V$17),20000,""),"")</f>
        <v/>
      </c>
      <c r="Q15" s="153" t="str">
        <f>IF(ISNUMBER(P15),IFERROR(IF(VLOOKUP(I15,'別記第８号様式_関係書類_就業規則等一覧（実績）'!$A$13:$G$35,7,FALSE)=0,"",2*VLOOKUP(I15,'別記第８号様式_関係書類_就業規則等一覧（実績）'!$A$13:$G$35,7,FALSE)),""),"")</f>
        <v/>
      </c>
      <c r="R15" s="190" t="str" cm="1">
        <f t="array" ref="R15">IF(L15&lt;&gt;"",
   IF(COUNT(M15:N15),L15*MIN(IF(M15:N15&lt;&gt;"",M15:N15)),""),
   IF(O15&lt;&gt;"",
      IF(COUNT(P15:Q15),O15*MIN(IF(P15:Q15&lt;&gt;"",P15:Q15)),""),
      ""
   )
)</f>
        <v/>
      </c>
      <c r="S15" s="188"/>
      <c r="U15" s="133" t="s">
        <v>202</v>
      </c>
      <c r="V15" s="152" t="s">
        <v>242</v>
      </c>
      <c r="W15" s="144">
        <v>2</v>
      </c>
      <c r="Y15" s="150"/>
    </row>
    <row r="16" spans="1:29" ht="19" customHeight="1">
      <c r="A16" s="151">
        <v>3</v>
      </c>
      <c r="B16" s="36"/>
      <c r="C16" s="36"/>
      <c r="D16" s="36"/>
      <c r="E16" s="36"/>
      <c r="F16" s="37"/>
      <c r="G16" s="37"/>
      <c r="H16" s="94"/>
      <c r="I16" s="38"/>
      <c r="J16" s="72"/>
      <c r="K16" s="39"/>
      <c r="L16" s="40"/>
      <c r="M16" s="73" t="str">
        <f t="shared" si="0"/>
        <v/>
      </c>
      <c r="N16" s="153" t="str">
        <f>IF(ISNUMBER(M16),IFERROR(IF(VLOOKUP(I16,'別記第８号様式_関係書類_就業規則等一覧（実績）'!$A$13:$G$35,6,FALSE)=0,"",VLOOKUP(I16,'別記第８号様式_関係書類_就業規則等一覧（実績）'!$A$13:$G$35,6,FALSE)),""),"")</f>
        <v/>
      </c>
      <c r="O16" s="40"/>
      <c r="P16" s="73" t="str">
        <f t="shared" si="1"/>
        <v/>
      </c>
      <c r="Q16" s="153" t="str">
        <f>IF(ISNUMBER(P16),IFERROR(IF(VLOOKUP(I16,'別記第８号様式_関係書類_就業規則等一覧（実績）'!$A$13:$G$35,7,FALSE)=0,"",2*VLOOKUP(I16,'別記第８号様式_関係書類_就業規則等一覧（実績）'!$A$13:$G$35,7,FALSE)),""),"")</f>
        <v/>
      </c>
      <c r="R16" s="190" t="str" cm="1">
        <f t="array" ref="R16">IF(L16&lt;&gt;"",
   IF(COUNT(M16:N16),L16*MIN(IF(M16:N16&lt;&gt;"",M16:N16)),""),
   IF(O16&lt;&gt;"",
      IF(COUNT(P16:Q16),O16*MIN(IF(P16:Q16&lt;&gt;"",P16:Q16)),""),
      ""
   )
)</f>
        <v/>
      </c>
      <c r="S16" s="188"/>
      <c r="U16" s="133" t="s">
        <v>203</v>
      </c>
      <c r="V16" s="129" t="s">
        <v>200</v>
      </c>
      <c r="W16" s="144">
        <v>3</v>
      </c>
      <c r="Y16" s="150"/>
    </row>
    <row r="17" spans="1:25" ht="19" customHeight="1">
      <c r="A17" s="151">
        <v>4</v>
      </c>
      <c r="B17" s="36"/>
      <c r="C17" s="36"/>
      <c r="D17" s="36"/>
      <c r="E17" s="36"/>
      <c r="F17" s="37"/>
      <c r="G17" s="37"/>
      <c r="H17" s="94"/>
      <c r="I17" s="38"/>
      <c r="J17" s="72"/>
      <c r="K17" s="39"/>
      <c r="L17" s="40"/>
      <c r="M17" s="73" t="str">
        <f t="shared" si="0"/>
        <v/>
      </c>
      <c r="N17" s="153" t="str">
        <f>IF(ISNUMBER(M17),IFERROR(IF(VLOOKUP(I17,'別記第８号様式_関係書類_就業規則等一覧（実績）'!$A$13:$G$35,6,FALSE)=0,"",VLOOKUP(I17,'別記第８号様式_関係書類_就業規則等一覧（実績）'!$A$13:$G$35,6,FALSE)),""),"")</f>
        <v/>
      </c>
      <c r="O17" s="40"/>
      <c r="P17" s="73" t="str">
        <f t="shared" si="1"/>
        <v/>
      </c>
      <c r="Q17" s="153" t="str">
        <f>IF(ISNUMBER(P17),IFERROR(IF(VLOOKUP(I17,'別記第８号様式_関係書類_就業規則等一覧（実績）'!$A$13:$G$35,7,FALSE)=0,"",2*VLOOKUP(I17,'別記第８号様式_関係書類_就業規則等一覧（実績）'!$A$13:$G$35,7,FALSE)),""),"")</f>
        <v/>
      </c>
      <c r="R17" s="190" t="str" cm="1">
        <f t="array" ref="R17">IF(L17&lt;&gt;"",
   IF(COUNT(M17:N17),L17*MIN(IF(M17:N17&lt;&gt;"",M17:N17)),""),
   IF(O17&lt;&gt;"",
      IF(COUNT(P17:Q17),O17*MIN(IF(P17:Q17&lt;&gt;"",P17:Q17)),""),
      ""
   )
)</f>
        <v/>
      </c>
      <c r="S17" s="188"/>
      <c r="U17" s="133" t="s">
        <v>204</v>
      </c>
      <c r="V17" s="129" t="s">
        <v>201</v>
      </c>
      <c r="W17" s="144">
        <v>4</v>
      </c>
      <c r="Y17" s="150"/>
    </row>
    <row r="18" spans="1:25" ht="19" customHeight="1">
      <c r="A18" s="151">
        <v>5</v>
      </c>
      <c r="B18" s="36"/>
      <c r="C18" s="36"/>
      <c r="D18" s="36"/>
      <c r="E18" s="36"/>
      <c r="F18" s="37"/>
      <c r="G18" s="37"/>
      <c r="H18" s="94"/>
      <c r="I18" s="38"/>
      <c r="J18" s="72"/>
      <c r="K18" s="39"/>
      <c r="L18" s="40"/>
      <c r="M18" s="73" t="str">
        <f t="shared" si="0"/>
        <v/>
      </c>
      <c r="N18" s="153" t="str">
        <f>IF(ISNUMBER(M18),IFERROR(IF(VLOOKUP(I18,'別記第８号様式_関係書類_就業規則等一覧（実績）'!$A$13:$G$35,6,FALSE)=0,"",VLOOKUP(I18,'別記第８号様式_関係書類_就業規則等一覧（実績）'!$A$13:$G$35,6,FALSE)),""),"")</f>
        <v/>
      </c>
      <c r="O18" s="40"/>
      <c r="P18" s="73" t="str">
        <f t="shared" si="1"/>
        <v/>
      </c>
      <c r="Q18" s="153" t="str">
        <f>IF(ISNUMBER(P18),IFERROR(IF(VLOOKUP(I18,'別記第８号様式_関係書類_就業規則等一覧（実績）'!$A$13:$G$35,7,FALSE)=0,"",2*VLOOKUP(I18,'別記第８号様式_関係書類_就業規則等一覧（実績）'!$A$13:$G$35,7,FALSE)),""),"")</f>
        <v/>
      </c>
      <c r="R18" s="190" t="str" cm="1">
        <f t="array" ref="R18">IF(L18&lt;&gt;"",
   IF(COUNT(M18:N18),L18*MIN(IF(M18:N18&lt;&gt;"",M18:N18)),""),
   IF(O18&lt;&gt;"",
      IF(COUNT(P18:Q18),O18*MIN(IF(P18:Q18&lt;&gt;"",P18:Q18)),""),
      ""
   )
)</f>
        <v/>
      </c>
      <c r="S18" s="188"/>
      <c r="U18" s="133" t="s">
        <v>205</v>
      </c>
      <c r="W18" s="144">
        <v>5</v>
      </c>
      <c r="Y18" s="150"/>
    </row>
    <row r="19" spans="1:25" ht="19" customHeight="1">
      <c r="A19" s="151">
        <v>6</v>
      </c>
      <c r="B19" s="36"/>
      <c r="C19" s="36"/>
      <c r="D19" s="36"/>
      <c r="E19" s="36"/>
      <c r="F19" s="37"/>
      <c r="G19" s="37"/>
      <c r="H19" s="94"/>
      <c r="I19" s="38"/>
      <c r="J19" s="72"/>
      <c r="K19" s="39"/>
      <c r="L19" s="40"/>
      <c r="M19" s="73" t="str">
        <f t="shared" si="0"/>
        <v/>
      </c>
      <c r="N19" s="153" t="str">
        <f>IF(ISNUMBER(M19),IFERROR(IF(VLOOKUP(I19,'別記第８号様式_関係書類_就業規則等一覧（実績）'!$A$13:$G$35,6,FALSE)=0,"",VLOOKUP(I19,'別記第８号様式_関係書類_就業規則等一覧（実績）'!$A$13:$G$35,6,FALSE)),""),"")</f>
        <v/>
      </c>
      <c r="O19" s="40"/>
      <c r="P19" s="73" t="str">
        <f t="shared" si="1"/>
        <v/>
      </c>
      <c r="Q19" s="153" t="str">
        <f>IF(ISNUMBER(P19),IFERROR(IF(VLOOKUP(I19,'別記第８号様式_関係書類_就業規則等一覧（実績）'!$A$13:$G$35,7,FALSE)=0,"",2*VLOOKUP(I19,'別記第８号様式_関係書類_就業規則等一覧（実績）'!$A$13:$G$35,7,FALSE)),""),"")</f>
        <v/>
      </c>
      <c r="R19" s="190" t="str" cm="1">
        <f t="array" ref="R19">IF(L19&lt;&gt;"",
   IF(COUNT(M19:N19),L19*MIN(IF(M19:N19&lt;&gt;"",M19:N19)),""),
   IF(O19&lt;&gt;"",
      IF(COUNT(P19:Q19),O19*MIN(IF(P19:Q19&lt;&gt;"",P19:Q19)),""),
      ""
   )
)</f>
        <v/>
      </c>
      <c r="S19" s="188"/>
      <c r="U19" s="133" t="s">
        <v>206</v>
      </c>
      <c r="W19" s="144">
        <v>6</v>
      </c>
      <c r="Y19" s="150"/>
    </row>
    <row r="20" spans="1:25" ht="19" customHeight="1">
      <c r="A20" s="151">
        <v>7</v>
      </c>
      <c r="B20" s="36"/>
      <c r="C20" s="36"/>
      <c r="D20" s="36"/>
      <c r="E20" s="36"/>
      <c r="F20" s="37"/>
      <c r="G20" s="37"/>
      <c r="H20" s="94"/>
      <c r="I20" s="38"/>
      <c r="J20" s="72"/>
      <c r="K20" s="39"/>
      <c r="L20" s="40"/>
      <c r="M20" s="73" t="str">
        <f t="shared" si="0"/>
        <v/>
      </c>
      <c r="N20" s="153" t="str">
        <f>IF(ISNUMBER(M20),IFERROR(IF(VLOOKUP(I20,'別記第８号様式_関係書類_就業規則等一覧（実績）'!$A$13:$G$35,6,FALSE)=0,"",VLOOKUP(I20,'別記第８号様式_関係書類_就業規則等一覧（実績）'!$A$13:$G$35,6,FALSE)),""),"")</f>
        <v/>
      </c>
      <c r="O20" s="40"/>
      <c r="P20" s="73" t="str">
        <f t="shared" si="1"/>
        <v/>
      </c>
      <c r="Q20" s="153" t="str">
        <f>IF(ISNUMBER(P20),IFERROR(IF(VLOOKUP(I20,'別記第８号様式_関係書類_就業規則等一覧（実績）'!$A$13:$G$35,7,FALSE)=0,"",2*VLOOKUP(I20,'別記第８号様式_関係書類_就業規則等一覧（実績）'!$A$13:$G$35,7,FALSE)),""),"")</f>
        <v/>
      </c>
      <c r="R20" s="190" t="str" cm="1">
        <f t="array" ref="R20">IF(L20&lt;&gt;"",
   IF(COUNT(M20:N20),L20*MIN(IF(M20:N20&lt;&gt;"",M20:N20)),""),
   IF(O20&lt;&gt;"",
      IF(COUNT(P20:Q20),O20*MIN(IF(P20:Q20&lt;&gt;"",P20:Q20)),""),
      ""
   )
)</f>
        <v/>
      </c>
      <c r="S20" s="188"/>
      <c r="U20" s="133" t="s">
        <v>207</v>
      </c>
      <c r="W20" s="144">
        <v>7</v>
      </c>
      <c r="Y20" s="150"/>
    </row>
    <row r="21" spans="1:25" ht="19" customHeight="1">
      <c r="A21" s="151">
        <v>8</v>
      </c>
      <c r="B21" s="36"/>
      <c r="C21" s="36"/>
      <c r="D21" s="36"/>
      <c r="E21" s="36"/>
      <c r="F21" s="37"/>
      <c r="G21" s="37"/>
      <c r="H21" s="94"/>
      <c r="I21" s="38"/>
      <c r="J21" s="72"/>
      <c r="K21" s="39"/>
      <c r="L21" s="40"/>
      <c r="M21" s="73" t="str">
        <f t="shared" si="0"/>
        <v/>
      </c>
      <c r="N21" s="153" t="str">
        <f>IF(ISNUMBER(M21),IFERROR(IF(VLOOKUP(I21,'別記第８号様式_関係書類_就業規則等一覧（実績）'!$A$13:$G$35,6,FALSE)=0,"",VLOOKUP(I21,'別記第８号様式_関係書類_就業規則等一覧（実績）'!$A$13:$G$35,6,FALSE)),""),"")</f>
        <v/>
      </c>
      <c r="O21" s="40"/>
      <c r="P21" s="73" t="str">
        <f t="shared" si="1"/>
        <v/>
      </c>
      <c r="Q21" s="153" t="str">
        <f>IF(ISNUMBER(P21),IFERROR(IF(VLOOKUP(I21,'別記第８号様式_関係書類_就業規則等一覧（実績）'!$A$13:$G$35,7,FALSE)=0,"",2*VLOOKUP(I21,'別記第８号様式_関係書類_就業規則等一覧（実績）'!$A$13:$G$35,7,FALSE)),""),"")</f>
        <v/>
      </c>
      <c r="R21" s="190" t="str" cm="1">
        <f t="array" ref="R21">IF(L21&lt;&gt;"",
   IF(COUNT(M21:N21),L21*MIN(IF(M21:N21&lt;&gt;"",M21:N21)),""),
   IF(O21&lt;&gt;"",
      IF(COUNT(P21:Q21),O21*MIN(IF(P21:Q21&lt;&gt;"",P21:Q21)),""),
      ""
   )
)</f>
        <v/>
      </c>
      <c r="S21" s="188"/>
      <c r="U21" s="133" t="s">
        <v>208</v>
      </c>
      <c r="W21" s="144">
        <v>8</v>
      </c>
      <c r="Y21" s="150" t="str">
        <f t="shared" ref="Y21:Y78" si="2">F21&amp;G21&amp;H21</f>
        <v/>
      </c>
    </row>
    <row r="22" spans="1:25" ht="19" customHeight="1">
      <c r="A22" s="151">
        <v>9</v>
      </c>
      <c r="B22" s="36"/>
      <c r="C22" s="36"/>
      <c r="D22" s="36"/>
      <c r="E22" s="36"/>
      <c r="F22" s="37"/>
      <c r="G22" s="37"/>
      <c r="H22" s="94"/>
      <c r="I22" s="38"/>
      <c r="J22" s="72"/>
      <c r="K22" s="39"/>
      <c r="L22" s="40"/>
      <c r="M22" s="73" t="str">
        <f t="shared" si="0"/>
        <v/>
      </c>
      <c r="N22" s="153" t="str">
        <f>IF(ISNUMBER(M22),IFERROR(IF(VLOOKUP(I22,'別記第８号様式_関係書類_就業規則等一覧（実績）'!$A$13:$G$35,6,FALSE)=0,"",VLOOKUP(I22,'別記第８号様式_関係書類_就業規則等一覧（実績）'!$A$13:$G$35,6,FALSE)),""),"")</f>
        <v/>
      </c>
      <c r="O22" s="40"/>
      <c r="P22" s="73" t="str">
        <f t="shared" si="1"/>
        <v/>
      </c>
      <c r="Q22" s="153" t="str">
        <f>IF(ISNUMBER(P22),IFERROR(IF(VLOOKUP(I22,'別記第８号様式_関係書類_就業規則等一覧（実績）'!$A$13:$G$35,7,FALSE)=0,"",2*VLOOKUP(I22,'別記第８号様式_関係書類_就業規則等一覧（実績）'!$A$13:$G$35,7,FALSE)),""),"")</f>
        <v/>
      </c>
      <c r="R22" s="190" t="str" cm="1">
        <f t="array" ref="R22">IF(L22&lt;&gt;"",
   IF(COUNT(M22:N22),L22*MIN(IF(M22:N22&lt;&gt;"",M22:N22)),""),
   IF(O22&lt;&gt;"",
      IF(COUNT(P22:Q22),O22*MIN(IF(P22:Q22&lt;&gt;"",P22:Q22)),""),
      ""
   )
)</f>
        <v/>
      </c>
      <c r="S22" s="188"/>
      <c r="U22" s="133" t="s">
        <v>209</v>
      </c>
      <c r="W22" s="144">
        <v>9</v>
      </c>
      <c r="Y22" s="150" t="str">
        <f t="shared" si="2"/>
        <v/>
      </c>
    </row>
    <row r="23" spans="1:25" ht="19" customHeight="1">
      <c r="A23" s="151">
        <v>10</v>
      </c>
      <c r="B23" s="36"/>
      <c r="C23" s="36"/>
      <c r="D23" s="36"/>
      <c r="E23" s="36"/>
      <c r="F23" s="37"/>
      <c r="G23" s="37"/>
      <c r="H23" s="94"/>
      <c r="I23" s="38"/>
      <c r="J23" s="72"/>
      <c r="K23" s="39"/>
      <c r="L23" s="40"/>
      <c r="M23" s="73" t="str">
        <f t="shared" si="0"/>
        <v/>
      </c>
      <c r="N23" s="153" t="str">
        <f>IF(ISNUMBER(M23),IFERROR(IF(VLOOKUP(I23,'別記第８号様式_関係書類_就業規則等一覧（実績）'!$A$13:$G$35,6,FALSE)=0,"",VLOOKUP(I23,'別記第８号様式_関係書類_就業規則等一覧（実績）'!$A$13:$G$35,6,FALSE)),""),"")</f>
        <v/>
      </c>
      <c r="O23" s="40"/>
      <c r="P23" s="73" t="str">
        <f t="shared" si="1"/>
        <v/>
      </c>
      <c r="Q23" s="153" t="str">
        <f>IF(ISNUMBER(P23),IFERROR(IF(VLOOKUP(I23,'別記第８号様式_関係書類_就業規則等一覧（実績）'!$A$13:$G$35,7,FALSE)=0,"",2*VLOOKUP(I23,'別記第８号様式_関係書類_就業規則等一覧（実績）'!$A$13:$G$35,7,FALSE)),""),"")</f>
        <v/>
      </c>
      <c r="R23" s="190" t="str" cm="1">
        <f t="array" ref="R23">IF(L23&lt;&gt;"",
   IF(COUNT(M23:N23),L23*MIN(IF(M23:N23&lt;&gt;"",M23:N23)),""),
   IF(O23&lt;&gt;"",
      IF(COUNT(P23:Q23),O23*MIN(IF(P23:Q23&lt;&gt;"",P23:Q23)),""),
      ""
   )
)</f>
        <v/>
      </c>
      <c r="S23" s="188"/>
      <c r="U23" s="133" t="s">
        <v>210</v>
      </c>
      <c r="W23" s="144">
        <v>10</v>
      </c>
      <c r="Y23" s="150" t="str">
        <f t="shared" si="2"/>
        <v/>
      </c>
    </row>
    <row r="24" spans="1:25" ht="19" customHeight="1">
      <c r="A24" s="151">
        <v>11</v>
      </c>
      <c r="B24" s="36"/>
      <c r="C24" s="36"/>
      <c r="D24" s="36"/>
      <c r="E24" s="36"/>
      <c r="F24" s="37"/>
      <c r="G24" s="37"/>
      <c r="H24" s="94"/>
      <c r="I24" s="38"/>
      <c r="J24" s="72"/>
      <c r="K24" s="39"/>
      <c r="L24" s="40"/>
      <c r="M24" s="73" t="str">
        <f t="shared" si="0"/>
        <v/>
      </c>
      <c r="N24" s="153" t="str">
        <f>IF(ISNUMBER(M24),IFERROR(IF(VLOOKUP(I24,'別記第８号様式_関係書類_就業規則等一覧（実績）'!$A$13:$G$35,6,FALSE)=0,"",VLOOKUP(I24,'別記第８号様式_関係書類_就業規則等一覧（実績）'!$A$13:$G$35,6,FALSE)),""),"")</f>
        <v/>
      </c>
      <c r="O24" s="40"/>
      <c r="P24" s="73" t="str">
        <f t="shared" si="1"/>
        <v/>
      </c>
      <c r="Q24" s="153" t="str">
        <f>IF(ISNUMBER(P24),IFERROR(IF(VLOOKUP(I24,'別記第８号様式_関係書類_就業規則等一覧（実績）'!$A$13:$G$35,7,FALSE)=0,"",2*VLOOKUP(I24,'別記第８号様式_関係書類_就業規則等一覧（実績）'!$A$13:$G$35,7,FALSE)),""),"")</f>
        <v/>
      </c>
      <c r="R24" s="190" t="str" cm="1">
        <f t="array" ref="R24">IF(L24&lt;&gt;"",
   IF(COUNT(M24:N24),L24*MIN(IF(M24:N24&lt;&gt;"",M24:N24)),""),
   IF(O24&lt;&gt;"",
      IF(COUNT(P24:Q24),O24*MIN(IF(P24:Q24&lt;&gt;"",P24:Q24)),""),
      ""
   )
)</f>
        <v/>
      </c>
      <c r="S24" s="188"/>
      <c r="U24" s="133" t="s">
        <v>211</v>
      </c>
      <c r="W24" s="144">
        <v>11</v>
      </c>
      <c r="Y24" s="150" t="str">
        <f t="shared" si="2"/>
        <v/>
      </c>
    </row>
    <row r="25" spans="1:25" ht="19" customHeight="1">
      <c r="A25" s="151">
        <v>12</v>
      </c>
      <c r="B25" s="36"/>
      <c r="C25" s="36"/>
      <c r="D25" s="36"/>
      <c r="E25" s="36"/>
      <c r="F25" s="37"/>
      <c r="G25" s="37"/>
      <c r="H25" s="94"/>
      <c r="I25" s="38"/>
      <c r="J25" s="72"/>
      <c r="K25" s="39"/>
      <c r="L25" s="40"/>
      <c r="M25" s="73" t="str">
        <f t="shared" si="0"/>
        <v/>
      </c>
      <c r="N25" s="153" t="str">
        <f>IF(ISNUMBER(M25),IFERROR(IF(VLOOKUP(I25,'別記第８号様式_関係書類_就業規則等一覧（実績）'!$A$13:$G$35,6,FALSE)=0,"",VLOOKUP(I25,'別記第８号様式_関係書類_就業規則等一覧（実績）'!$A$13:$G$35,6,FALSE)),""),"")</f>
        <v/>
      </c>
      <c r="O25" s="40"/>
      <c r="P25" s="73" t="str">
        <f t="shared" si="1"/>
        <v/>
      </c>
      <c r="Q25" s="153" t="str">
        <f>IF(ISNUMBER(P25),IFERROR(IF(VLOOKUP(I25,'別記第８号様式_関係書類_就業規則等一覧（実績）'!$A$13:$G$35,7,FALSE)=0,"",2*VLOOKUP(I25,'別記第８号様式_関係書類_就業規則等一覧（実績）'!$A$13:$G$35,7,FALSE)),""),"")</f>
        <v/>
      </c>
      <c r="R25" s="190" t="str" cm="1">
        <f t="array" ref="R25">IF(L25&lt;&gt;"",
   IF(COUNT(M25:N25),L25*MIN(IF(M25:N25&lt;&gt;"",M25:N25)),""),
   IF(O25&lt;&gt;"",
      IF(COUNT(P25:Q25),O25*MIN(IF(P25:Q25&lt;&gt;"",P25:Q25)),""),
      ""
   )
)</f>
        <v/>
      </c>
      <c r="S25" s="188"/>
      <c r="U25" s="133" t="s">
        <v>212</v>
      </c>
      <c r="W25" s="144">
        <v>12</v>
      </c>
      <c r="Y25" s="150" t="str">
        <f t="shared" si="2"/>
        <v/>
      </c>
    </row>
    <row r="26" spans="1:25" ht="19" customHeight="1">
      <c r="A26" s="151">
        <v>13</v>
      </c>
      <c r="B26" s="36"/>
      <c r="C26" s="36"/>
      <c r="D26" s="36"/>
      <c r="E26" s="36"/>
      <c r="F26" s="37"/>
      <c r="G26" s="37"/>
      <c r="H26" s="94"/>
      <c r="I26" s="38"/>
      <c r="J26" s="72"/>
      <c r="K26" s="39"/>
      <c r="L26" s="40"/>
      <c r="M26" s="73" t="str">
        <f t="shared" si="0"/>
        <v/>
      </c>
      <c r="N26" s="153" t="str">
        <f>IF(ISNUMBER(M26),IFERROR(IF(VLOOKUP(I26,'別記第８号様式_関係書類_就業規則等一覧（実績）'!$A$13:$G$35,6,FALSE)=0,"",VLOOKUP(I26,'別記第８号様式_関係書類_就業規則等一覧（実績）'!$A$13:$G$35,6,FALSE)),""),"")</f>
        <v/>
      </c>
      <c r="O26" s="40"/>
      <c r="P26" s="73" t="str">
        <f t="shared" si="1"/>
        <v/>
      </c>
      <c r="Q26" s="153" t="str">
        <f>IF(ISNUMBER(P26),IFERROR(IF(VLOOKUP(I26,'別記第８号様式_関係書類_就業規則等一覧（実績）'!$A$13:$G$35,7,FALSE)=0,"",2*VLOOKUP(I26,'別記第８号様式_関係書類_就業規則等一覧（実績）'!$A$13:$G$35,7,FALSE)),""),"")</f>
        <v/>
      </c>
      <c r="R26" s="190" t="str" cm="1">
        <f t="array" ref="R26">IF(L26&lt;&gt;"",
   IF(COUNT(M26:N26),L26*MIN(IF(M26:N26&lt;&gt;"",M26:N26)),""),
   IF(O26&lt;&gt;"",
      IF(COUNT(P26:Q26),O26*MIN(IF(P26:Q26&lt;&gt;"",P26:Q26)),""),
      ""
   )
)</f>
        <v/>
      </c>
      <c r="S26" s="188"/>
      <c r="U26" s="133" t="s">
        <v>213</v>
      </c>
      <c r="W26" s="144"/>
      <c r="Y26" s="150" t="str">
        <f t="shared" si="2"/>
        <v/>
      </c>
    </row>
    <row r="27" spans="1:25" ht="19" customHeight="1">
      <c r="A27" s="151">
        <v>14</v>
      </c>
      <c r="B27" s="36"/>
      <c r="C27" s="36"/>
      <c r="D27" s="36"/>
      <c r="E27" s="36"/>
      <c r="F27" s="37"/>
      <c r="G27" s="37"/>
      <c r="H27" s="94"/>
      <c r="I27" s="38"/>
      <c r="J27" s="72"/>
      <c r="K27" s="39"/>
      <c r="L27" s="40"/>
      <c r="M27" s="73" t="str">
        <f t="shared" si="0"/>
        <v/>
      </c>
      <c r="N27" s="153" t="str">
        <f>IF(ISNUMBER(M27),IFERROR(IF(VLOOKUP(I27,'別記第８号様式_関係書類_就業規則等一覧（実績）'!$A$13:$G$35,6,FALSE)=0,"",VLOOKUP(I27,'別記第８号様式_関係書類_就業規則等一覧（実績）'!$A$13:$G$35,6,FALSE)),""),"")</f>
        <v/>
      </c>
      <c r="O27" s="40"/>
      <c r="P27" s="73" t="str">
        <f t="shared" si="1"/>
        <v/>
      </c>
      <c r="Q27" s="153" t="str">
        <f>IF(ISNUMBER(P27),IFERROR(IF(VLOOKUP(I27,'別記第８号様式_関係書類_就業規則等一覧（実績）'!$A$13:$G$35,7,FALSE)=0,"",2*VLOOKUP(I27,'別記第８号様式_関係書類_就業規則等一覧（実績）'!$A$13:$G$35,7,FALSE)),""),"")</f>
        <v/>
      </c>
      <c r="R27" s="190" t="str" cm="1">
        <f t="array" ref="R27">IF(L27&lt;&gt;"",
   IF(COUNT(M27:N27),L27*MIN(IF(M27:N27&lt;&gt;"",M27:N27)),""),
   IF(O27&lt;&gt;"",
      IF(COUNT(P27:Q27),O27*MIN(IF(P27:Q27&lt;&gt;"",P27:Q27)),""),
      ""
   )
)</f>
        <v/>
      </c>
      <c r="S27" s="188"/>
      <c r="U27" s="133" t="s">
        <v>214</v>
      </c>
      <c r="Y27" s="150" t="str">
        <f t="shared" si="2"/>
        <v/>
      </c>
    </row>
    <row r="28" spans="1:25" ht="19" customHeight="1">
      <c r="A28" s="151">
        <v>15</v>
      </c>
      <c r="B28" s="36"/>
      <c r="C28" s="36"/>
      <c r="D28" s="36"/>
      <c r="E28" s="36"/>
      <c r="F28" s="37"/>
      <c r="G28" s="37"/>
      <c r="H28" s="94"/>
      <c r="I28" s="38"/>
      <c r="J28" s="72"/>
      <c r="K28" s="39"/>
      <c r="L28" s="40"/>
      <c r="M28" s="73" t="str">
        <f t="shared" si="0"/>
        <v/>
      </c>
      <c r="N28" s="153" t="str">
        <f>IF(ISNUMBER(M28),IFERROR(IF(VLOOKUP(I28,'別記第８号様式_関係書類_就業規則等一覧（実績）'!$A$13:$G$35,6,FALSE)=0,"",VLOOKUP(I28,'別記第８号様式_関係書類_就業規則等一覧（実績）'!$A$13:$G$35,6,FALSE)),""),"")</f>
        <v/>
      </c>
      <c r="O28" s="40"/>
      <c r="P28" s="73" t="str">
        <f t="shared" si="1"/>
        <v/>
      </c>
      <c r="Q28" s="153" t="str">
        <f>IF(ISNUMBER(P28),IFERROR(IF(VLOOKUP(I28,'別記第８号様式_関係書類_就業規則等一覧（実績）'!$A$13:$G$35,7,FALSE)=0,"",2*VLOOKUP(I28,'別記第８号様式_関係書類_就業規則等一覧（実績）'!$A$13:$G$35,7,FALSE)),""),"")</f>
        <v/>
      </c>
      <c r="R28" s="190" t="str" cm="1">
        <f t="array" ref="R28">IF(L28&lt;&gt;"",
   IF(COUNT(M28:N28),L28*MIN(IF(M28:N28&lt;&gt;"",M28:N28)),""),
   IF(O28&lt;&gt;"",
      IF(COUNT(P28:Q28),O28*MIN(IF(P28:Q28&lt;&gt;"",P28:Q28)),""),
      ""
   )
)</f>
        <v/>
      </c>
      <c r="S28" s="188"/>
      <c r="U28" s="133" t="s">
        <v>215</v>
      </c>
      <c r="Y28" s="150" t="str">
        <f t="shared" si="2"/>
        <v/>
      </c>
    </row>
    <row r="29" spans="1:25" ht="19" customHeight="1">
      <c r="A29" s="151">
        <v>16</v>
      </c>
      <c r="B29" s="36"/>
      <c r="C29" s="36"/>
      <c r="D29" s="36"/>
      <c r="E29" s="36"/>
      <c r="F29" s="37"/>
      <c r="G29" s="37"/>
      <c r="H29" s="94"/>
      <c r="I29" s="38"/>
      <c r="J29" s="72"/>
      <c r="K29" s="39"/>
      <c r="L29" s="40"/>
      <c r="M29" s="73" t="str">
        <f t="shared" si="0"/>
        <v/>
      </c>
      <c r="N29" s="153" t="str">
        <f>IF(ISNUMBER(M29),IFERROR(IF(VLOOKUP(I29,'別記第８号様式_関係書類_就業規則等一覧（実績）'!$A$13:$G$35,6,FALSE)=0,"",VLOOKUP(I29,'別記第８号様式_関係書類_就業規則等一覧（実績）'!$A$13:$G$35,6,FALSE)),""),"")</f>
        <v/>
      </c>
      <c r="O29" s="40"/>
      <c r="P29" s="73" t="str">
        <f t="shared" si="1"/>
        <v/>
      </c>
      <c r="Q29" s="153" t="str">
        <f>IF(ISNUMBER(P29),IFERROR(IF(VLOOKUP(I29,'別記第８号様式_関係書類_就業規則等一覧（実績）'!$A$13:$G$35,7,FALSE)=0,"",2*VLOOKUP(I29,'別記第８号様式_関係書類_就業規則等一覧（実績）'!$A$13:$G$35,7,FALSE)),""),"")</f>
        <v/>
      </c>
      <c r="R29" s="190" t="str" cm="1">
        <f t="array" ref="R29">IF(L29&lt;&gt;"",
   IF(COUNT(M29:N29),L29*MIN(IF(M29:N29&lt;&gt;"",M29:N29)),""),
   IF(O29&lt;&gt;"",
      IF(COUNT(P29:Q29),O29*MIN(IF(P29:Q29&lt;&gt;"",P29:Q29)),""),
      ""
   )
)</f>
        <v/>
      </c>
      <c r="S29" s="188"/>
      <c r="U29" s="133" t="s">
        <v>216</v>
      </c>
      <c r="Y29" s="150" t="str">
        <f t="shared" si="2"/>
        <v/>
      </c>
    </row>
    <row r="30" spans="1:25" ht="19" customHeight="1">
      <c r="A30" s="151">
        <v>17</v>
      </c>
      <c r="B30" s="36"/>
      <c r="C30" s="36"/>
      <c r="D30" s="36"/>
      <c r="E30" s="36"/>
      <c r="F30" s="37"/>
      <c r="G30" s="37"/>
      <c r="H30" s="94"/>
      <c r="I30" s="38"/>
      <c r="J30" s="72"/>
      <c r="K30" s="39"/>
      <c r="L30" s="40"/>
      <c r="M30" s="73" t="str">
        <f t="shared" si="0"/>
        <v/>
      </c>
      <c r="N30" s="153" t="str">
        <f>IF(ISNUMBER(M30),IFERROR(IF(VLOOKUP(I30,'別記第８号様式_関係書類_就業規則等一覧（実績）'!$A$13:$G$35,6,FALSE)=0,"",VLOOKUP(I30,'別記第８号様式_関係書類_就業規則等一覧（実績）'!$A$13:$G$35,6,FALSE)),""),"")</f>
        <v/>
      </c>
      <c r="O30" s="40"/>
      <c r="P30" s="73" t="str">
        <f t="shared" si="1"/>
        <v/>
      </c>
      <c r="Q30" s="153" t="str">
        <f>IF(ISNUMBER(P30),IFERROR(IF(VLOOKUP(I30,'別記第８号様式_関係書類_就業規則等一覧（実績）'!$A$13:$G$35,7,FALSE)=0,"",2*VLOOKUP(I30,'別記第８号様式_関係書類_就業規則等一覧（実績）'!$A$13:$G$35,7,FALSE)),""),"")</f>
        <v/>
      </c>
      <c r="R30" s="190" t="str" cm="1">
        <f t="array" ref="R30">IF(L30&lt;&gt;"",
   IF(COUNT(M30:N30),L30*MIN(IF(M30:N30&lt;&gt;"",M30:N30)),""),
   IF(O30&lt;&gt;"",
      IF(COUNT(P30:Q30),O30*MIN(IF(P30:Q30&lt;&gt;"",P30:Q30)),""),
      ""
   )
)</f>
        <v/>
      </c>
      <c r="S30" s="188"/>
      <c r="U30" s="133" t="s">
        <v>217</v>
      </c>
      <c r="Y30" s="150" t="str">
        <f t="shared" si="2"/>
        <v/>
      </c>
    </row>
    <row r="31" spans="1:25" ht="19" customHeight="1">
      <c r="A31" s="151">
        <v>18</v>
      </c>
      <c r="B31" s="36"/>
      <c r="C31" s="36"/>
      <c r="D31" s="36"/>
      <c r="E31" s="36"/>
      <c r="F31" s="37"/>
      <c r="G31" s="37"/>
      <c r="H31" s="94"/>
      <c r="I31" s="38"/>
      <c r="J31" s="72"/>
      <c r="K31" s="39"/>
      <c r="L31" s="40"/>
      <c r="M31" s="73" t="str">
        <f t="shared" si="0"/>
        <v/>
      </c>
      <c r="N31" s="153" t="str">
        <f>IF(ISNUMBER(M31),IFERROR(IF(VLOOKUP(I31,'別記第８号様式_関係書類_就業規則等一覧（実績）'!$A$13:$G$35,6,FALSE)=0,"",VLOOKUP(I31,'別記第８号様式_関係書類_就業規則等一覧（実績）'!$A$13:$G$35,6,FALSE)),""),"")</f>
        <v/>
      </c>
      <c r="O31" s="40"/>
      <c r="P31" s="73" t="str">
        <f t="shared" si="1"/>
        <v/>
      </c>
      <c r="Q31" s="153" t="str">
        <f>IF(ISNUMBER(P31),IFERROR(IF(VLOOKUP(I31,'別記第８号様式_関係書類_就業規則等一覧（実績）'!$A$13:$G$35,7,FALSE)=0,"",2*VLOOKUP(I31,'別記第８号様式_関係書類_就業規則等一覧（実績）'!$A$13:$G$35,7,FALSE)),""),"")</f>
        <v/>
      </c>
      <c r="R31" s="190" t="str" cm="1">
        <f t="array" ref="R31">IF(L31&lt;&gt;"",
   IF(COUNT(M31:N31),L31*MIN(IF(M31:N31&lt;&gt;"",M31:N31)),""),
   IF(O31&lt;&gt;"",
      IF(COUNT(P31:Q31),O31*MIN(IF(P31:Q31&lt;&gt;"",P31:Q31)),""),
      ""
   )
)</f>
        <v/>
      </c>
      <c r="S31" s="188"/>
      <c r="U31" s="133" t="s">
        <v>218</v>
      </c>
      <c r="Y31" s="150" t="str">
        <f t="shared" si="2"/>
        <v/>
      </c>
    </row>
    <row r="32" spans="1:25" ht="19" customHeight="1">
      <c r="A32" s="151">
        <v>19</v>
      </c>
      <c r="B32" s="36"/>
      <c r="C32" s="36"/>
      <c r="D32" s="36"/>
      <c r="E32" s="36"/>
      <c r="F32" s="37"/>
      <c r="G32" s="37"/>
      <c r="H32" s="94"/>
      <c r="I32" s="38"/>
      <c r="J32" s="72"/>
      <c r="K32" s="39"/>
      <c r="L32" s="40"/>
      <c r="M32" s="73" t="str">
        <f t="shared" si="0"/>
        <v/>
      </c>
      <c r="N32" s="153" t="str">
        <f>IF(ISNUMBER(M32),IFERROR(IF(VLOOKUP(I32,'別記第８号様式_関係書類_就業規則等一覧（実績）'!$A$13:$G$35,6,FALSE)=0,"",VLOOKUP(I32,'別記第８号様式_関係書類_就業規則等一覧（実績）'!$A$13:$G$35,6,FALSE)),""),"")</f>
        <v/>
      </c>
      <c r="O32" s="40"/>
      <c r="P32" s="73" t="str">
        <f t="shared" si="1"/>
        <v/>
      </c>
      <c r="Q32" s="153" t="str">
        <f>IF(ISNUMBER(P32),IFERROR(IF(VLOOKUP(I32,'別記第８号様式_関係書類_就業規則等一覧（実績）'!$A$13:$G$35,7,FALSE)=0,"",2*VLOOKUP(I32,'別記第８号様式_関係書類_就業規則等一覧（実績）'!$A$13:$G$35,7,FALSE)),""),"")</f>
        <v/>
      </c>
      <c r="R32" s="190" t="str" cm="1">
        <f t="array" ref="R32">IF(L32&lt;&gt;"",
   IF(COUNT(M32:N32),L32*MIN(IF(M32:N32&lt;&gt;"",M32:N32)),""),
   IF(O32&lt;&gt;"",
      IF(COUNT(P32:Q32),O32*MIN(IF(P32:Q32&lt;&gt;"",P32:Q32)),""),
      ""
   )
)</f>
        <v/>
      </c>
      <c r="S32" s="188"/>
      <c r="U32" s="133" t="s">
        <v>219</v>
      </c>
      <c r="Y32" s="150" t="str">
        <f t="shared" si="2"/>
        <v/>
      </c>
    </row>
    <row r="33" spans="1:25" ht="19" customHeight="1">
      <c r="A33" s="151">
        <v>20</v>
      </c>
      <c r="B33" s="36"/>
      <c r="C33" s="36"/>
      <c r="D33" s="36"/>
      <c r="E33" s="36"/>
      <c r="F33" s="37"/>
      <c r="G33" s="37"/>
      <c r="H33" s="94"/>
      <c r="I33" s="38"/>
      <c r="J33" s="72"/>
      <c r="K33" s="39"/>
      <c r="L33" s="40"/>
      <c r="M33" s="73" t="str">
        <f t="shared" si="0"/>
        <v/>
      </c>
      <c r="N33" s="153" t="str">
        <f>IF(ISNUMBER(M33),IFERROR(IF(VLOOKUP(I33,'別記第８号様式_関係書類_就業規則等一覧（実績）'!$A$13:$G$35,6,FALSE)=0,"",VLOOKUP(I33,'別記第８号様式_関係書類_就業規則等一覧（実績）'!$A$13:$G$35,6,FALSE)),""),"")</f>
        <v/>
      </c>
      <c r="O33" s="40"/>
      <c r="P33" s="73" t="str">
        <f t="shared" si="1"/>
        <v/>
      </c>
      <c r="Q33" s="153" t="str">
        <f>IF(ISNUMBER(P33),IFERROR(IF(VLOOKUP(I33,'別記第８号様式_関係書類_就業規則等一覧（実績）'!$A$13:$G$35,7,FALSE)=0,"",2*VLOOKUP(I33,'別記第８号様式_関係書類_就業規則等一覧（実績）'!$A$13:$G$35,7,FALSE)),""),"")</f>
        <v/>
      </c>
      <c r="R33" s="190" t="str" cm="1">
        <f t="array" ref="R33">IF(L33&lt;&gt;"",
   IF(COUNT(M33:N33),L33*MIN(IF(M33:N33&lt;&gt;"",M33:N33)),""),
   IF(O33&lt;&gt;"",
      IF(COUNT(P33:Q33),O33*MIN(IF(P33:Q33&lt;&gt;"",P33:Q33)),""),
      ""
   )
)</f>
        <v/>
      </c>
      <c r="S33" s="188"/>
      <c r="U33" s="133" t="s">
        <v>220</v>
      </c>
      <c r="Y33" s="150" t="str">
        <f t="shared" si="2"/>
        <v/>
      </c>
    </row>
    <row r="34" spans="1:25" ht="19" customHeight="1">
      <c r="A34" s="151">
        <v>21</v>
      </c>
      <c r="B34" s="36"/>
      <c r="C34" s="36"/>
      <c r="D34" s="36"/>
      <c r="E34" s="36"/>
      <c r="F34" s="37"/>
      <c r="G34" s="37"/>
      <c r="H34" s="94"/>
      <c r="I34" s="38"/>
      <c r="J34" s="72"/>
      <c r="K34" s="39"/>
      <c r="L34" s="40"/>
      <c r="M34" s="73" t="str">
        <f t="shared" si="0"/>
        <v/>
      </c>
      <c r="N34" s="153" t="str">
        <f>IF(ISNUMBER(M34),IFERROR(IF(VLOOKUP(I34,'別記第８号様式_関係書類_就業規則等一覧（実績）'!$A$13:$G$35,6,FALSE)=0,"",VLOOKUP(I34,'別記第８号様式_関係書類_就業規則等一覧（実績）'!$A$13:$G$35,6,FALSE)),""),"")</f>
        <v/>
      </c>
      <c r="O34" s="40"/>
      <c r="P34" s="73" t="str">
        <f t="shared" si="1"/>
        <v/>
      </c>
      <c r="Q34" s="153" t="str">
        <f>IF(ISNUMBER(P34),IFERROR(IF(VLOOKUP(I34,'別記第８号様式_関係書類_就業規則等一覧（実績）'!$A$13:$G$35,7,FALSE)=0,"",2*VLOOKUP(I34,'別記第８号様式_関係書類_就業規則等一覧（実績）'!$A$13:$G$35,7,FALSE)),""),"")</f>
        <v/>
      </c>
      <c r="R34" s="190" t="str" cm="1">
        <f t="array" ref="R34">IF(L34&lt;&gt;"",
   IF(COUNT(M34:N34),L34*MIN(IF(M34:N34&lt;&gt;"",M34:N34)),""),
   IF(O34&lt;&gt;"",
      IF(COUNT(P34:Q34),O34*MIN(IF(P34:Q34&lt;&gt;"",P34:Q34)),""),
      ""
   )
)</f>
        <v/>
      </c>
      <c r="S34" s="188"/>
      <c r="U34" s="133" t="s">
        <v>221</v>
      </c>
      <c r="Y34" s="150" t="str">
        <f t="shared" si="2"/>
        <v/>
      </c>
    </row>
    <row r="35" spans="1:25" ht="19" customHeight="1">
      <c r="A35" s="151">
        <v>22</v>
      </c>
      <c r="B35" s="36"/>
      <c r="C35" s="36"/>
      <c r="D35" s="36"/>
      <c r="E35" s="36"/>
      <c r="F35" s="37"/>
      <c r="G35" s="37"/>
      <c r="H35" s="94"/>
      <c r="I35" s="38"/>
      <c r="J35" s="72"/>
      <c r="K35" s="39"/>
      <c r="L35" s="40"/>
      <c r="M35" s="73" t="str">
        <f t="shared" si="0"/>
        <v/>
      </c>
      <c r="N35" s="153" t="str">
        <f>IF(ISNUMBER(M35),IFERROR(IF(VLOOKUP(I35,'別記第８号様式_関係書類_就業規則等一覧（実績）'!$A$13:$G$35,6,FALSE)=0,"",VLOOKUP(I35,'別記第８号様式_関係書類_就業規則等一覧（実績）'!$A$13:$G$35,6,FALSE)),""),"")</f>
        <v/>
      </c>
      <c r="O35" s="40"/>
      <c r="P35" s="73" t="str">
        <f t="shared" si="1"/>
        <v/>
      </c>
      <c r="Q35" s="153" t="str">
        <f>IF(ISNUMBER(P35),IFERROR(IF(VLOOKUP(I35,'別記第８号様式_関係書類_就業規則等一覧（実績）'!$A$13:$G$35,7,FALSE)=0,"",2*VLOOKUP(I35,'別記第８号様式_関係書類_就業規則等一覧（実績）'!$A$13:$G$35,7,FALSE)),""),"")</f>
        <v/>
      </c>
      <c r="R35" s="190" t="str" cm="1">
        <f t="array" ref="R35">IF(L35&lt;&gt;"",
   IF(COUNT(M35:N35),L35*MIN(IF(M35:N35&lt;&gt;"",M35:N35)),""),
   IF(O35&lt;&gt;"",
      IF(COUNT(P35:Q35),O35*MIN(IF(P35:Q35&lt;&gt;"",P35:Q35)),""),
      ""
   )
)</f>
        <v/>
      </c>
      <c r="S35" s="188"/>
      <c r="U35" s="133" t="s">
        <v>222</v>
      </c>
      <c r="Y35" s="150" t="str">
        <f t="shared" si="2"/>
        <v/>
      </c>
    </row>
    <row r="36" spans="1:25" ht="19" customHeight="1">
      <c r="A36" s="151">
        <v>23</v>
      </c>
      <c r="B36" s="36"/>
      <c r="C36" s="36"/>
      <c r="D36" s="36"/>
      <c r="E36" s="36"/>
      <c r="F36" s="37"/>
      <c r="G36" s="37"/>
      <c r="H36" s="94"/>
      <c r="I36" s="38"/>
      <c r="J36" s="72"/>
      <c r="K36" s="39"/>
      <c r="L36" s="40"/>
      <c r="M36" s="73" t="str">
        <f t="shared" si="0"/>
        <v/>
      </c>
      <c r="N36" s="153" t="str">
        <f>IF(ISNUMBER(M36),IFERROR(IF(VLOOKUP(I36,'別記第８号様式_関係書類_就業規則等一覧（実績）'!$A$13:$G$35,6,FALSE)=0,"",VLOOKUP(I36,'別記第８号様式_関係書類_就業規則等一覧（実績）'!$A$13:$G$35,6,FALSE)),""),"")</f>
        <v/>
      </c>
      <c r="O36" s="40"/>
      <c r="P36" s="73" t="str">
        <f t="shared" si="1"/>
        <v/>
      </c>
      <c r="Q36" s="153" t="str">
        <f>IF(ISNUMBER(P36),IFERROR(IF(VLOOKUP(I36,'別記第８号様式_関係書類_就業規則等一覧（実績）'!$A$13:$G$35,7,FALSE)=0,"",2*VLOOKUP(I36,'別記第８号様式_関係書類_就業規則等一覧（実績）'!$A$13:$G$35,7,FALSE)),""),"")</f>
        <v/>
      </c>
      <c r="R36" s="190" t="str" cm="1">
        <f t="array" ref="R36">IF(L36&lt;&gt;"",
   IF(COUNT(M36:N36),L36*MIN(IF(M36:N36&lt;&gt;"",M36:N36)),""),
   IF(O36&lt;&gt;"",
      IF(COUNT(P36:Q36),O36*MIN(IF(P36:Q36&lt;&gt;"",P36:Q36)),""),
      ""
   )
)</f>
        <v/>
      </c>
      <c r="S36" s="188"/>
      <c r="U36" s="133" t="s">
        <v>354</v>
      </c>
      <c r="Y36" s="150" t="str">
        <f t="shared" si="2"/>
        <v/>
      </c>
    </row>
    <row r="37" spans="1:25" ht="19" customHeight="1">
      <c r="A37" s="151">
        <v>24</v>
      </c>
      <c r="B37" s="36"/>
      <c r="C37" s="36"/>
      <c r="D37" s="36"/>
      <c r="E37" s="36"/>
      <c r="F37" s="37"/>
      <c r="G37" s="37"/>
      <c r="H37" s="94"/>
      <c r="I37" s="38"/>
      <c r="J37" s="72"/>
      <c r="K37" s="39"/>
      <c r="L37" s="40"/>
      <c r="M37" s="73" t="str">
        <f t="shared" si="0"/>
        <v/>
      </c>
      <c r="N37" s="153" t="str">
        <f>IF(ISNUMBER(M37),IFERROR(IF(VLOOKUP(I37,'別記第８号様式_関係書類_就業規則等一覧（実績）'!$A$13:$G$35,6,FALSE)=0,"",VLOOKUP(I37,'別記第８号様式_関係書類_就業規則等一覧（実績）'!$A$13:$G$35,6,FALSE)),""),"")</f>
        <v/>
      </c>
      <c r="O37" s="40"/>
      <c r="P37" s="73" t="str">
        <f t="shared" si="1"/>
        <v/>
      </c>
      <c r="Q37" s="153" t="str">
        <f>IF(ISNUMBER(P37),IFERROR(IF(VLOOKUP(I37,'別記第８号様式_関係書類_就業規則等一覧（実績）'!$A$13:$G$35,7,FALSE)=0,"",2*VLOOKUP(I37,'別記第８号様式_関係書類_就業規則等一覧（実績）'!$A$13:$G$35,7,FALSE)),""),"")</f>
        <v/>
      </c>
      <c r="R37" s="190" t="str" cm="1">
        <f t="array" ref="R37">IF(L37&lt;&gt;"",
   IF(COUNT(M37:N37),L37*MIN(IF(M37:N37&lt;&gt;"",M37:N37)),""),
   IF(O37&lt;&gt;"",
      IF(COUNT(P37:Q37),O37*MIN(IF(P37:Q37&lt;&gt;"",P37:Q37)),""),
      ""
   )
)</f>
        <v/>
      </c>
      <c r="S37" s="188"/>
      <c r="U37" s="133" t="s">
        <v>355</v>
      </c>
      <c r="Y37" s="150" t="str">
        <f t="shared" si="2"/>
        <v/>
      </c>
    </row>
    <row r="38" spans="1:25" ht="19" customHeight="1">
      <c r="A38" s="151">
        <v>25</v>
      </c>
      <c r="B38" s="36"/>
      <c r="C38" s="36"/>
      <c r="D38" s="36"/>
      <c r="E38" s="36"/>
      <c r="F38" s="37"/>
      <c r="G38" s="37"/>
      <c r="H38" s="94"/>
      <c r="I38" s="38"/>
      <c r="J38" s="72"/>
      <c r="K38" s="39"/>
      <c r="L38" s="40"/>
      <c r="M38" s="73" t="str">
        <f t="shared" si="0"/>
        <v/>
      </c>
      <c r="N38" s="153" t="str">
        <f>IF(ISNUMBER(M38),IFERROR(IF(VLOOKUP(I38,'別記第８号様式_関係書類_就業規則等一覧（実績）'!$A$13:$G$35,6,FALSE)=0,"",VLOOKUP(I38,'別記第８号様式_関係書類_就業規則等一覧（実績）'!$A$13:$G$35,6,FALSE)),""),"")</f>
        <v/>
      </c>
      <c r="O38" s="40"/>
      <c r="P38" s="73" t="str">
        <f t="shared" si="1"/>
        <v/>
      </c>
      <c r="Q38" s="153" t="str">
        <f>IF(ISNUMBER(P38),IFERROR(IF(VLOOKUP(I38,'別記第８号様式_関係書類_就業規則等一覧（実績）'!$A$13:$G$35,7,FALSE)=0,"",2*VLOOKUP(I38,'別記第８号様式_関係書類_就業規則等一覧（実績）'!$A$13:$G$35,7,FALSE)),""),"")</f>
        <v/>
      </c>
      <c r="R38" s="190" t="str" cm="1">
        <f t="array" ref="R38">IF(L38&lt;&gt;"",
   IF(COUNT(M38:N38),L38*MIN(IF(M38:N38&lt;&gt;"",M38:N38)),""),
   IF(O38&lt;&gt;"",
      IF(COUNT(P38:Q38),O38*MIN(IF(P38:Q38&lt;&gt;"",P38:Q38)),""),
      ""
   )
)</f>
        <v/>
      </c>
      <c r="S38" s="188"/>
      <c r="U38" s="133" t="s">
        <v>223</v>
      </c>
      <c r="Y38" s="150" t="str">
        <f t="shared" si="2"/>
        <v/>
      </c>
    </row>
    <row r="39" spans="1:25" ht="19" customHeight="1">
      <c r="A39" s="151">
        <v>26</v>
      </c>
      <c r="B39" s="36"/>
      <c r="C39" s="36"/>
      <c r="D39" s="36"/>
      <c r="E39" s="36"/>
      <c r="F39" s="37"/>
      <c r="G39" s="37"/>
      <c r="H39" s="94"/>
      <c r="I39" s="38"/>
      <c r="J39" s="72"/>
      <c r="K39" s="39"/>
      <c r="L39" s="40"/>
      <c r="M39" s="73" t="str">
        <f t="shared" si="0"/>
        <v/>
      </c>
      <c r="N39" s="153" t="str">
        <f>IF(ISNUMBER(M39),IFERROR(IF(VLOOKUP(I39,'別記第８号様式_関係書類_就業規則等一覧（実績）'!$A$13:$G$35,6,FALSE)=0,"",VLOOKUP(I39,'別記第８号様式_関係書類_就業規則等一覧（実績）'!$A$13:$G$35,6,FALSE)),""),"")</f>
        <v/>
      </c>
      <c r="O39" s="40"/>
      <c r="P39" s="73" t="str">
        <f t="shared" si="1"/>
        <v/>
      </c>
      <c r="Q39" s="153" t="str">
        <f>IF(ISNUMBER(P39),IFERROR(IF(VLOOKUP(I39,'別記第８号様式_関係書類_就業規則等一覧（実績）'!$A$13:$G$35,7,FALSE)=0,"",2*VLOOKUP(I39,'別記第８号様式_関係書類_就業規則等一覧（実績）'!$A$13:$G$35,7,FALSE)),""),"")</f>
        <v/>
      </c>
      <c r="R39" s="190" t="str" cm="1">
        <f t="array" ref="R39">IF(L39&lt;&gt;"",
   IF(COUNT(M39:N39),L39*MIN(IF(M39:N39&lt;&gt;"",M39:N39)),""),
   IF(O39&lt;&gt;"",
      IF(COUNT(P39:Q39),O39*MIN(IF(P39:Q39&lt;&gt;"",P39:Q39)),""),
      ""
   )
)</f>
        <v/>
      </c>
      <c r="S39" s="188"/>
      <c r="U39" s="133" t="s">
        <v>224</v>
      </c>
      <c r="W39" s="144"/>
      <c r="Y39" s="150" t="str">
        <f t="shared" si="2"/>
        <v/>
      </c>
    </row>
    <row r="40" spans="1:25" ht="19" customHeight="1">
      <c r="A40" s="151">
        <v>27</v>
      </c>
      <c r="B40" s="36"/>
      <c r="C40" s="36"/>
      <c r="D40" s="36"/>
      <c r="E40" s="36"/>
      <c r="F40" s="37"/>
      <c r="G40" s="37"/>
      <c r="H40" s="94"/>
      <c r="I40" s="38"/>
      <c r="J40" s="72"/>
      <c r="K40" s="39"/>
      <c r="L40" s="40"/>
      <c r="M40" s="73" t="str">
        <f t="shared" si="0"/>
        <v/>
      </c>
      <c r="N40" s="153" t="str">
        <f>IF(ISNUMBER(M40),IFERROR(IF(VLOOKUP(I40,'別記第８号様式_関係書類_就業規則等一覧（実績）'!$A$13:$G$35,6,FALSE)=0,"",VLOOKUP(I40,'別記第８号様式_関係書類_就業規則等一覧（実績）'!$A$13:$G$35,6,FALSE)),""),"")</f>
        <v/>
      </c>
      <c r="O40" s="40"/>
      <c r="P40" s="73" t="str">
        <f t="shared" si="1"/>
        <v/>
      </c>
      <c r="Q40" s="153" t="str">
        <f>IF(ISNUMBER(P40),IFERROR(IF(VLOOKUP(I40,'別記第８号様式_関係書類_就業規則等一覧（実績）'!$A$13:$G$35,7,FALSE)=0,"",2*VLOOKUP(I40,'別記第８号様式_関係書類_就業規則等一覧（実績）'!$A$13:$G$35,7,FALSE)),""),"")</f>
        <v/>
      </c>
      <c r="R40" s="190" t="str" cm="1">
        <f t="array" ref="R40">IF(L40&lt;&gt;"",
   IF(COUNT(M40:N40),L40*MIN(IF(M40:N40&lt;&gt;"",M40:N40)),""),
   IF(O40&lt;&gt;"",
      IF(COUNT(P40:Q40),O40*MIN(IF(P40:Q40&lt;&gt;"",P40:Q40)),""),
      ""
   )
)</f>
        <v/>
      </c>
      <c r="S40" s="188"/>
      <c r="U40" s="133" t="s">
        <v>225</v>
      </c>
      <c r="Y40" s="150" t="str">
        <f t="shared" si="2"/>
        <v/>
      </c>
    </row>
    <row r="41" spans="1:25" ht="19" customHeight="1">
      <c r="A41" s="151">
        <v>28</v>
      </c>
      <c r="B41" s="36"/>
      <c r="C41" s="36"/>
      <c r="D41" s="36"/>
      <c r="E41" s="36"/>
      <c r="F41" s="37"/>
      <c r="G41" s="37"/>
      <c r="H41" s="94"/>
      <c r="I41" s="38"/>
      <c r="J41" s="72"/>
      <c r="K41" s="39"/>
      <c r="L41" s="40"/>
      <c r="M41" s="73" t="str">
        <f t="shared" si="0"/>
        <v/>
      </c>
      <c r="N41" s="153" t="str">
        <f>IF(ISNUMBER(M41),IFERROR(IF(VLOOKUP(I41,'別記第８号様式_関係書類_就業規則等一覧（実績）'!$A$13:$G$35,6,FALSE)=0,"",VLOOKUP(I41,'別記第８号様式_関係書類_就業規則等一覧（実績）'!$A$13:$G$35,6,FALSE)),""),"")</f>
        <v/>
      </c>
      <c r="O41" s="40"/>
      <c r="P41" s="73" t="str">
        <f t="shared" si="1"/>
        <v/>
      </c>
      <c r="Q41" s="153" t="str">
        <f>IF(ISNUMBER(P41),IFERROR(IF(VLOOKUP(I41,'別記第８号様式_関係書類_就業規則等一覧（実績）'!$A$13:$G$35,7,FALSE)=0,"",2*VLOOKUP(I41,'別記第８号様式_関係書類_就業規則等一覧（実績）'!$A$13:$G$35,7,FALSE)),""),"")</f>
        <v/>
      </c>
      <c r="R41" s="190" t="str" cm="1">
        <f t="array" ref="R41">IF(L41&lt;&gt;"",
   IF(COUNT(M41:N41),L41*MIN(IF(M41:N41&lt;&gt;"",M41:N41)),""),
   IF(O41&lt;&gt;"",
      IF(COUNT(P41:Q41),O41*MIN(IF(P41:Q41&lt;&gt;"",P41:Q41)),""),
      ""
   )
)</f>
        <v/>
      </c>
      <c r="S41" s="188"/>
      <c r="U41" s="133" t="s">
        <v>226</v>
      </c>
      <c r="Y41" s="150" t="str">
        <f t="shared" si="2"/>
        <v/>
      </c>
    </row>
    <row r="42" spans="1:25" ht="19" customHeight="1">
      <c r="A42" s="151">
        <v>29</v>
      </c>
      <c r="B42" s="36"/>
      <c r="C42" s="36"/>
      <c r="D42" s="36"/>
      <c r="E42" s="36"/>
      <c r="F42" s="37"/>
      <c r="G42" s="37"/>
      <c r="H42" s="94"/>
      <c r="I42" s="38"/>
      <c r="J42" s="72"/>
      <c r="K42" s="39"/>
      <c r="L42" s="40"/>
      <c r="M42" s="73" t="str">
        <f t="shared" si="0"/>
        <v/>
      </c>
      <c r="N42" s="153" t="str">
        <f>IF(ISNUMBER(M42),IFERROR(IF(VLOOKUP(I42,'別記第８号様式_関係書類_就業規則等一覧（実績）'!$A$13:$G$35,6,FALSE)=0,"",VLOOKUP(I42,'別記第８号様式_関係書類_就業規則等一覧（実績）'!$A$13:$G$35,6,FALSE)),""),"")</f>
        <v/>
      </c>
      <c r="O42" s="40"/>
      <c r="P42" s="73" t="str">
        <f t="shared" si="1"/>
        <v/>
      </c>
      <c r="Q42" s="153" t="str">
        <f>IF(ISNUMBER(P42),IFERROR(IF(VLOOKUP(I42,'別記第８号様式_関係書類_就業規則等一覧（実績）'!$A$13:$G$35,7,FALSE)=0,"",2*VLOOKUP(I42,'別記第８号様式_関係書類_就業規則等一覧（実績）'!$A$13:$G$35,7,FALSE)),""),"")</f>
        <v/>
      </c>
      <c r="R42" s="190" t="str" cm="1">
        <f t="array" ref="R42">IF(L42&lt;&gt;"",
   IF(COUNT(M42:N42),L42*MIN(IF(M42:N42&lt;&gt;"",M42:N42)),""),
   IF(O42&lt;&gt;"",
      IF(COUNT(P42:Q42),O42*MIN(IF(P42:Q42&lt;&gt;"",P42:Q42)),""),
      ""
   )
)</f>
        <v/>
      </c>
      <c r="S42" s="188"/>
      <c r="U42" s="133" t="s">
        <v>232</v>
      </c>
      <c r="Y42" s="150" t="str">
        <f t="shared" si="2"/>
        <v/>
      </c>
    </row>
    <row r="43" spans="1:25" ht="19" customHeight="1">
      <c r="A43" s="151">
        <v>30</v>
      </c>
      <c r="B43" s="36"/>
      <c r="C43" s="36"/>
      <c r="D43" s="36"/>
      <c r="E43" s="36"/>
      <c r="F43" s="37"/>
      <c r="G43" s="37"/>
      <c r="H43" s="94"/>
      <c r="I43" s="38"/>
      <c r="J43" s="72"/>
      <c r="K43" s="39"/>
      <c r="L43" s="40"/>
      <c r="M43" s="73" t="str">
        <f t="shared" si="0"/>
        <v/>
      </c>
      <c r="N43" s="153" t="str">
        <f>IF(ISNUMBER(M43),IFERROR(IF(VLOOKUP(I43,'別記第８号様式_関係書類_就業規則等一覧（実績）'!$A$13:$G$35,6,FALSE)=0,"",VLOOKUP(I43,'別記第８号様式_関係書類_就業規則等一覧（実績）'!$A$13:$G$35,6,FALSE)),""),"")</f>
        <v/>
      </c>
      <c r="O43" s="40"/>
      <c r="P43" s="73" t="str">
        <f t="shared" si="1"/>
        <v/>
      </c>
      <c r="Q43" s="153" t="str">
        <f>IF(ISNUMBER(P43),IFERROR(IF(VLOOKUP(I43,'別記第８号様式_関係書類_就業規則等一覧（実績）'!$A$13:$G$35,7,FALSE)=0,"",2*VLOOKUP(I43,'別記第８号様式_関係書類_就業規則等一覧（実績）'!$A$13:$G$35,7,FALSE)),""),"")</f>
        <v/>
      </c>
      <c r="R43" s="190" t="str" cm="1">
        <f t="array" ref="R43">IF(L43&lt;&gt;"",
   IF(COUNT(M43:N43),L43*MIN(IF(M43:N43&lt;&gt;"",M43:N43)),""),
   IF(O43&lt;&gt;"",
      IF(COUNT(P43:Q43),O43*MIN(IF(P43:Q43&lt;&gt;"",P43:Q43)),""),
      ""
   )
)</f>
        <v/>
      </c>
      <c r="S43" s="188"/>
      <c r="U43" s="133" t="s">
        <v>244</v>
      </c>
      <c r="Y43" s="150" t="str">
        <f t="shared" si="2"/>
        <v/>
      </c>
    </row>
    <row r="44" spans="1:25" ht="19" customHeight="1">
      <c r="A44" s="151">
        <v>31</v>
      </c>
      <c r="B44" s="36"/>
      <c r="C44" s="36"/>
      <c r="D44" s="36"/>
      <c r="E44" s="36"/>
      <c r="F44" s="37"/>
      <c r="G44" s="37"/>
      <c r="H44" s="94"/>
      <c r="I44" s="38"/>
      <c r="J44" s="72"/>
      <c r="K44" s="39"/>
      <c r="L44" s="40"/>
      <c r="M44" s="73" t="str">
        <f t="shared" si="0"/>
        <v/>
      </c>
      <c r="N44" s="153" t="str">
        <f>IF(ISNUMBER(M44),IFERROR(IF(VLOOKUP(I44,'別記第８号様式_関係書類_就業規則等一覧（実績）'!$A$13:$G$35,6,FALSE)=0,"",VLOOKUP(I44,'別記第８号様式_関係書類_就業規則等一覧（実績）'!$A$13:$G$35,6,FALSE)),""),"")</f>
        <v/>
      </c>
      <c r="O44" s="40"/>
      <c r="P44" s="73" t="str">
        <f t="shared" si="1"/>
        <v/>
      </c>
      <c r="Q44" s="153" t="str">
        <f>IF(ISNUMBER(P44),IFERROR(IF(VLOOKUP(I44,'別記第８号様式_関係書類_就業規則等一覧（実績）'!$A$13:$G$35,7,FALSE)=0,"",2*VLOOKUP(I44,'別記第８号様式_関係書類_就業規則等一覧（実績）'!$A$13:$G$35,7,FALSE)),""),"")</f>
        <v/>
      </c>
      <c r="R44" s="190" t="str" cm="1">
        <f t="array" ref="R44">IF(L44&lt;&gt;"",
   IF(COUNT(M44:N44),L44*MIN(IF(M44:N44&lt;&gt;"",M44:N44)),""),
   IF(O44&lt;&gt;"",
      IF(COUNT(P44:Q44),O44*MIN(IF(P44:Q44&lt;&gt;"",P44:Q44)),""),
      ""
   )
)</f>
        <v/>
      </c>
      <c r="S44" s="188"/>
      <c r="U44" s="133" t="s">
        <v>243</v>
      </c>
      <c r="Y44" s="150" t="str">
        <f t="shared" si="2"/>
        <v/>
      </c>
    </row>
    <row r="45" spans="1:25" ht="19" customHeight="1">
      <c r="A45" s="151">
        <v>32</v>
      </c>
      <c r="B45" s="36"/>
      <c r="C45" s="36"/>
      <c r="D45" s="36"/>
      <c r="E45" s="36"/>
      <c r="F45" s="37"/>
      <c r="G45" s="37"/>
      <c r="H45" s="94"/>
      <c r="I45" s="38"/>
      <c r="J45" s="72"/>
      <c r="K45" s="39"/>
      <c r="L45" s="40"/>
      <c r="M45" s="73" t="str">
        <f t="shared" si="0"/>
        <v/>
      </c>
      <c r="N45" s="153" t="str">
        <f>IF(ISNUMBER(M45),IFERROR(IF(VLOOKUP(I45,'別記第８号様式_関係書類_就業規則等一覧（実績）'!$A$13:$G$35,6,FALSE)=0,"",VLOOKUP(I45,'別記第８号様式_関係書類_就業規則等一覧（実績）'!$A$13:$G$35,6,FALSE)),""),"")</f>
        <v/>
      </c>
      <c r="O45" s="40"/>
      <c r="P45" s="73" t="str">
        <f t="shared" si="1"/>
        <v/>
      </c>
      <c r="Q45" s="153" t="str">
        <f>IF(ISNUMBER(P45),IFERROR(IF(VLOOKUP(I45,'別記第８号様式_関係書類_就業規則等一覧（実績）'!$A$13:$G$35,7,FALSE)=0,"",2*VLOOKUP(I45,'別記第８号様式_関係書類_就業規則等一覧（実績）'!$A$13:$G$35,7,FALSE)),""),"")</f>
        <v/>
      </c>
      <c r="R45" s="190" t="str" cm="1">
        <f t="array" ref="R45">IF(L45&lt;&gt;"",
   IF(COUNT(M45:N45),L45*MIN(IF(M45:N45&lt;&gt;"",M45:N45)),""),
   IF(O45&lt;&gt;"",
      IF(COUNT(P45:Q45),O45*MIN(IF(P45:Q45&lt;&gt;"",P45:Q45)),""),
      ""
   )
)</f>
        <v/>
      </c>
      <c r="S45" s="188"/>
      <c r="Y45" s="150" t="str">
        <f t="shared" si="2"/>
        <v/>
      </c>
    </row>
    <row r="46" spans="1:25" ht="19" customHeight="1">
      <c r="A46" s="151">
        <v>33</v>
      </c>
      <c r="B46" s="36"/>
      <c r="C46" s="36"/>
      <c r="D46" s="36"/>
      <c r="E46" s="36"/>
      <c r="F46" s="37"/>
      <c r="G46" s="37"/>
      <c r="H46" s="94"/>
      <c r="I46" s="38"/>
      <c r="J46" s="72"/>
      <c r="K46" s="39"/>
      <c r="L46" s="40"/>
      <c r="M46" s="73" t="str">
        <f t="shared" si="0"/>
        <v/>
      </c>
      <c r="N46" s="153" t="str">
        <f>IF(ISNUMBER(M46),IFERROR(IF(VLOOKUP(I46,'別記第８号様式_関係書類_就業規則等一覧（実績）'!$A$13:$G$35,6,FALSE)=0,"",VLOOKUP(I46,'別記第８号様式_関係書類_就業規則等一覧（実績）'!$A$13:$G$35,6,FALSE)),""),"")</f>
        <v/>
      </c>
      <c r="O46" s="40"/>
      <c r="P46" s="73" t="str">
        <f t="shared" si="1"/>
        <v/>
      </c>
      <c r="Q46" s="153" t="str">
        <f>IF(ISNUMBER(P46),IFERROR(IF(VLOOKUP(I46,'別記第８号様式_関係書類_就業規則等一覧（実績）'!$A$13:$G$35,7,FALSE)=0,"",2*VLOOKUP(I46,'別記第８号様式_関係書類_就業規則等一覧（実績）'!$A$13:$G$35,7,FALSE)),""),"")</f>
        <v/>
      </c>
      <c r="R46" s="190" t="str" cm="1">
        <f t="array" ref="R46">IF(L46&lt;&gt;"",
   IF(COUNT(M46:N46),L46*MIN(IF(M46:N46&lt;&gt;"",M46:N46)),""),
   IF(O46&lt;&gt;"",
      IF(COUNT(P46:Q46),O46*MIN(IF(P46:Q46&lt;&gt;"",P46:Q46)),""),
      ""
   )
)</f>
        <v/>
      </c>
      <c r="S46" s="188"/>
      <c r="Y46" s="150" t="str">
        <f t="shared" si="2"/>
        <v/>
      </c>
    </row>
    <row r="47" spans="1:25" ht="19" customHeight="1">
      <c r="A47" s="151">
        <v>34</v>
      </c>
      <c r="B47" s="36"/>
      <c r="C47" s="36"/>
      <c r="D47" s="36"/>
      <c r="E47" s="36"/>
      <c r="F47" s="37"/>
      <c r="G47" s="37"/>
      <c r="H47" s="94"/>
      <c r="I47" s="38"/>
      <c r="J47" s="72"/>
      <c r="K47" s="39"/>
      <c r="L47" s="40"/>
      <c r="M47" s="73" t="str">
        <f t="shared" si="0"/>
        <v/>
      </c>
      <c r="N47" s="153" t="str">
        <f>IF(ISNUMBER(M47),IFERROR(IF(VLOOKUP(I47,'別記第８号様式_関係書類_就業規則等一覧（実績）'!$A$13:$G$35,6,FALSE)=0,"",VLOOKUP(I47,'別記第８号様式_関係書類_就業規則等一覧（実績）'!$A$13:$G$35,6,FALSE)),""),"")</f>
        <v/>
      </c>
      <c r="O47" s="40"/>
      <c r="P47" s="73" t="str">
        <f t="shared" si="1"/>
        <v/>
      </c>
      <c r="Q47" s="153" t="str">
        <f>IF(ISNUMBER(P47),IFERROR(IF(VLOOKUP(I47,'別記第８号様式_関係書類_就業規則等一覧（実績）'!$A$13:$G$35,7,FALSE)=0,"",2*VLOOKUP(I47,'別記第８号様式_関係書類_就業規則等一覧（実績）'!$A$13:$G$35,7,FALSE)),""),"")</f>
        <v/>
      </c>
      <c r="R47" s="190" t="str" cm="1">
        <f t="array" ref="R47">IF(L47&lt;&gt;"",
   IF(COUNT(M47:N47),L47*MIN(IF(M47:N47&lt;&gt;"",M47:N47)),""),
   IF(O47&lt;&gt;"",
      IF(COUNT(P47:Q47),O47*MIN(IF(P47:Q47&lt;&gt;"",P47:Q47)),""),
      ""
   )
)</f>
        <v/>
      </c>
      <c r="S47" s="188"/>
      <c r="Y47" s="150" t="str">
        <f t="shared" si="2"/>
        <v/>
      </c>
    </row>
    <row r="48" spans="1:25" ht="19" customHeight="1">
      <c r="A48" s="151">
        <v>35</v>
      </c>
      <c r="B48" s="36"/>
      <c r="C48" s="36"/>
      <c r="D48" s="36"/>
      <c r="E48" s="36"/>
      <c r="F48" s="37"/>
      <c r="G48" s="37"/>
      <c r="H48" s="94"/>
      <c r="I48" s="38"/>
      <c r="J48" s="72"/>
      <c r="K48" s="39"/>
      <c r="L48" s="40"/>
      <c r="M48" s="73" t="str">
        <f t="shared" si="0"/>
        <v/>
      </c>
      <c r="N48" s="153" t="str">
        <f>IF(ISNUMBER(M48),IFERROR(IF(VLOOKUP(I48,'別記第８号様式_関係書類_就業規則等一覧（実績）'!$A$13:$G$35,6,FALSE)=0,"",VLOOKUP(I48,'別記第８号様式_関係書類_就業規則等一覧（実績）'!$A$13:$G$35,6,FALSE)),""),"")</f>
        <v/>
      </c>
      <c r="O48" s="40"/>
      <c r="P48" s="73" t="str">
        <f t="shared" si="1"/>
        <v/>
      </c>
      <c r="Q48" s="153" t="str">
        <f>IF(ISNUMBER(P48),IFERROR(IF(VLOOKUP(I48,'別記第８号様式_関係書類_就業規則等一覧（実績）'!$A$13:$G$35,7,FALSE)=0,"",2*VLOOKUP(I48,'別記第８号様式_関係書類_就業規則等一覧（実績）'!$A$13:$G$35,7,FALSE)),""),"")</f>
        <v/>
      </c>
      <c r="R48" s="190" t="str" cm="1">
        <f t="array" ref="R48">IF(L48&lt;&gt;"",
   IF(COUNT(M48:N48),L48*MIN(IF(M48:N48&lt;&gt;"",M48:N48)),""),
   IF(O48&lt;&gt;"",
      IF(COUNT(P48:Q48),O48*MIN(IF(P48:Q48&lt;&gt;"",P48:Q48)),""),
      ""
   )
)</f>
        <v/>
      </c>
      <c r="S48" s="188"/>
      <c r="Y48" s="150" t="str">
        <f t="shared" si="2"/>
        <v/>
      </c>
    </row>
    <row r="49" spans="1:25" ht="19" customHeight="1">
      <c r="A49" s="151">
        <v>36</v>
      </c>
      <c r="B49" s="36"/>
      <c r="C49" s="36"/>
      <c r="D49" s="36"/>
      <c r="E49" s="36"/>
      <c r="F49" s="37"/>
      <c r="G49" s="37"/>
      <c r="H49" s="94"/>
      <c r="I49" s="38"/>
      <c r="J49" s="72"/>
      <c r="K49" s="39"/>
      <c r="L49" s="40"/>
      <c r="M49" s="73" t="str">
        <f t="shared" si="0"/>
        <v/>
      </c>
      <c r="N49" s="153" t="str">
        <f>IF(ISNUMBER(M49),IFERROR(IF(VLOOKUP(I49,'別記第８号様式_関係書類_就業規則等一覧（実績）'!$A$13:$G$35,6,FALSE)=0,"",VLOOKUP(I49,'別記第８号様式_関係書類_就業規則等一覧（実績）'!$A$13:$G$35,6,FALSE)),""),"")</f>
        <v/>
      </c>
      <c r="O49" s="40"/>
      <c r="P49" s="73" t="str">
        <f t="shared" si="1"/>
        <v/>
      </c>
      <c r="Q49" s="153" t="str">
        <f>IF(ISNUMBER(P49),IFERROR(IF(VLOOKUP(I49,'別記第８号様式_関係書類_就業規則等一覧（実績）'!$A$13:$G$35,7,FALSE)=0,"",2*VLOOKUP(I49,'別記第８号様式_関係書類_就業規則等一覧（実績）'!$A$13:$G$35,7,FALSE)),""),"")</f>
        <v/>
      </c>
      <c r="R49" s="190" t="str" cm="1">
        <f t="array" ref="R49">IF(L49&lt;&gt;"",
   IF(COUNT(M49:N49),L49*MIN(IF(M49:N49&lt;&gt;"",M49:N49)),""),
   IF(O49&lt;&gt;"",
      IF(COUNT(P49:Q49),O49*MIN(IF(P49:Q49&lt;&gt;"",P49:Q49)),""),
      ""
   )
)</f>
        <v/>
      </c>
      <c r="S49" s="188"/>
      <c r="Y49" s="150" t="str">
        <f t="shared" si="2"/>
        <v/>
      </c>
    </row>
    <row r="50" spans="1:25" ht="19" customHeight="1">
      <c r="A50" s="151">
        <v>37</v>
      </c>
      <c r="B50" s="36"/>
      <c r="C50" s="36"/>
      <c r="D50" s="36"/>
      <c r="E50" s="36"/>
      <c r="F50" s="37"/>
      <c r="G50" s="37"/>
      <c r="H50" s="94"/>
      <c r="I50" s="38"/>
      <c r="J50" s="72"/>
      <c r="K50" s="39"/>
      <c r="L50" s="40"/>
      <c r="M50" s="73" t="str">
        <f t="shared" si="0"/>
        <v/>
      </c>
      <c r="N50" s="153" t="str">
        <f>IF(ISNUMBER(M50),IFERROR(IF(VLOOKUP(I50,'別記第８号様式_関係書類_就業規則等一覧（実績）'!$A$13:$G$35,6,FALSE)=0,"",VLOOKUP(I50,'別記第８号様式_関係書類_就業規則等一覧（実績）'!$A$13:$G$35,6,FALSE)),""),"")</f>
        <v/>
      </c>
      <c r="O50" s="40"/>
      <c r="P50" s="73" t="str">
        <f t="shared" si="1"/>
        <v/>
      </c>
      <c r="Q50" s="153" t="str">
        <f>IF(ISNUMBER(P50),IFERROR(IF(VLOOKUP(I50,'別記第８号様式_関係書類_就業規則等一覧（実績）'!$A$13:$G$35,7,FALSE)=0,"",2*VLOOKUP(I50,'別記第８号様式_関係書類_就業規則等一覧（実績）'!$A$13:$G$35,7,FALSE)),""),"")</f>
        <v/>
      </c>
      <c r="R50" s="190" t="str" cm="1">
        <f t="array" ref="R50">IF(L50&lt;&gt;"",
   IF(COUNT(M50:N50),L50*MIN(IF(M50:N50&lt;&gt;"",M50:N50)),""),
   IF(O50&lt;&gt;"",
      IF(COUNT(P50:Q50),O50*MIN(IF(P50:Q50&lt;&gt;"",P50:Q50)),""),
      ""
   )
)</f>
        <v/>
      </c>
      <c r="S50" s="188"/>
      <c r="Y50" s="150" t="str">
        <f t="shared" si="2"/>
        <v/>
      </c>
    </row>
    <row r="51" spans="1:25" ht="19" customHeight="1">
      <c r="A51" s="151">
        <v>38</v>
      </c>
      <c r="B51" s="36"/>
      <c r="C51" s="36"/>
      <c r="D51" s="36"/>
      <c r="E51" s="36"/>
      <c r="F51" s="37"/>
      <c r="G51" s="37"/>
      <c r="H51" s="94"/>
      <c r="I51" s="38"/>
      <c r="J51" s="72"/>
      <c r="K51" s="39"/>
      <c r="L51" s="40"/>
      <c r="M51" s="73" t="str">
        <f t="shared" si="0"/>
        <v/>
      </c>
      <c r="N51" s="153" t="str">
        <f>IF(ISNUMBER(M51),IFERROR(IF(VLOOKUP(I51,'別記第８号様式_関係書類_就業規則等一覧（実績）'!$A$13:$G$35,6,FALSE)=0,"",VLOOKUP(I51,'別記第８号様式_関係書類_就業規則等一覧（実績）'!$A$13:$G$35,6,FALSE)),""),"")</f>
        <v/>
      </c>
      <c r="O51" s="40"/>
      <c r="P51" s="73" t="str">
        <f t="shared" si="1"/>
        <v/>
      </c>
      <c r="Q51" s="153" t="str">
        <f>IF(ISNUMBER(P51),IFERROR(IF(VLOOKUP(I51,'別記第８号様式_関係書類_就業規則等一覧（実績）'!$A$13:$G$35,7,FALSE)=0,"",2*VLOOKUP(I51,'別記第８号様式_関係書類_就業規則等一覧（実績）'!$A$13:$G$35,7,FALSE)),""),"")</f>
        <v/>
      </c>
      <c r="R51" s="190" t="str" cm="1">
        <f t="array" ref="R51">IF(L51&lt;&gt;"",
   IF(COUNT(M51:N51),L51*MIN(IF(M51:N51&lt;&gt;"",M51:N51)),""),
   IF(O51&lt;&gt;"",
      IF(COUNT(P51:Q51),O51*MIN(IF(P51:Q51&lt;&gt;"",P51:Q51)),""),
      ""
   )
)</f>
        <v/>
      </c>
      <c r="S51" s="188"/>
      <c r="Y51" s="150" t="str">
        <f t="shared" si="2"/>
        <v/>
      </c>
    </row>
    <row r="52" spans="1:25" ht="19" customHeight="1">
      <c r="A52" s="151">
        <v>39</v>
      </c>
      <c r="B52" s="36"/>
      <c r="C52" s="36"/>
      <c r="D52" s="36"/>
      <c r="E52" s="36"/>
      <c r="F52" s="37"/>
      <c r="G52" s="37"/>
      <c r="H52" s="94"/>
      <c r="I52" s="38"/>
      <c r="J52" s="72"/>
      <c r="K52" s="39"/>
      <c r="L52" s="40"/>
      <c r="M52" s="73" t="str">
        <f t="shared" si="0"/>
        <v/>
      </c>
      <c r="N52" s="153" t="str">
        <f>IF(ISNUMBER(M52),IFERROR(IF(VLOOKUP(I52,'別記第８号様式_関係書類_就業規則等一覧（実績）'!$A$13:$G$35,6,FALSE)=0,"",VLOOKUP(I52,'別記第８号様式_関係書類_就業規則等一覧（実績）'!$A$13:$G$35,6,FALSE)),""),"")</f>
        <v/>
      </c>
      <c r="O52" s="40"/>
      <c r="P52" s="73" t="str">
        <f t="shared" si="1"/>
        <v/>
      </c>
      <c r="Q52" s="153" t="str">
        <f>IF(ISNUMBER(P52),IFERROR(IF(VLOOKUP(I52,'別記第８号様式_関係書類_就業規則等一覧（実績）'!$A$13:$G$35,7,FALSE)=0,"",2*VLOOKUP(I52,'別記第８号様式_関係書類_就業規則等一覧（実績）'!$A$13:$G$35,7,FALSE)),""),"")</f>
        <v/>
      </c>
      <c r="R52" s="190" t="str" cm="1">
        <f t="array" ref="R52">IF(L52&lt;&gt;"",
   IF(COUNT(M52:N52),L52*MIN(IF(M52:N52&lt;&gt;"",M52:N52)),""),
   IF(O52&lt;&gt;"",
      IF(COUNT(P52:Q52),O52*MIN(IF(P52:Q52&lt;&gt;"",P52:Q52)),""),
      ""
   )
)</f>
        <v/>
      </c>
      <c r="S52" s="188"/>
      <c r="W52" s="144"/>
      <c r="Y52" s="150" t="str">
        <f t="shared" si="2"/>
        <v/>
      </c>
    </row>
    <row r="53" spans="1:25" ht="19" customHeight="1">
      <c r="A53" s="151">
        <v>40</v>
      </c>
      <c r="B53" s="36"/>
      <c r="C53" s="36"/>
      <c r="D53" s="36"/>
      <c r="E53" s="36"/>
      <c r="F53" s="37"/>
      <c r="G53" s="37"/>
      <c r="H53" s="94"/>
      <c r="I53" s="38"/>
      <c r="J53" s="72"/>
      <c r="K53" s="39"/>
      <c r="L53" s="40"/>
      <c r="M53" s="73" t="str">
        <f t="shared" si="0"/>
        <v/>
      </c>
      <c r="N53" s="153" t="str">
        <f>IF(ISNUMBER(M53),IFERROR(IF(VLOOKUP(I53,'別記第８号様式_関係書類_就業規則等一覧（実績）'!$A$13:$G$35,6,FALSE)=0,"",VLOOKUP(I53,'別記第８号様式_関係書類_就業規則等一覧（実績）'!$A$13:$G$35,6,FALSE)),""),"")</f>
        <v/>
      </c>
      <c r="O53" s="40"/>
      <c r="P53" s="73" t="str">
        <f t="shared" si="1"/>
        <v/>
      </c>
      <c r="Q53" s="153" t="str">
        <f>IF(ISNUMBER(P53),IFERROR(IF(VLOOKUP(I53,'別記第８号様式_関係書類_就業規則等一覧（実績）'!$A$13:$G$35,7,FALSE)=0,"",2*VLOOKUP(I53,'別記第８号様式_関係書類_就業規則等一覧（実績）'!$A$13:$G$35,7,FALSE)),""),"")</f>
        <v/>
      </c>
      <c r="R53" s="190" t="str" cm="1">
        <f t="array" ref="R53">IF(L53&lt;&gt;"",
   IF(COUNT(M53:N53),L53*MIN(IF(M53:N53&lt;&gt;"",M53:N53)),""),
   IF(O53&lt;&gt;"",
      IF(COUNT(P53:Q53),O53*MIN(IF(P53:Q53&lt;&gt;"",P53:Q53)),""),
      ""
   )
)</f>
        <v/>
      </c>
      <c r="S53" s="188"/>
      <c r="Y53" s="150" t="str">
        <f t="shared" si="2"/>
        <v/>
      </c>
    </row>
    <row r="54" spans="1:25" ht="19" customHeight="1">
      <c r="A54" s="151">
        <v>41</v>
      </c>
      <c r="B54" s="36"/>
      <c r="C54" s="36"/>
      <c r="D54" s="36"/>
      <c r="E54" s="36"/>
      <c r="F54" s="37"/>
      <c r="G54" s="37"/>
      <c r="H54" s="94"/>
      <c r="I54" s="38"/>
      <c r="J54" s="72"/>
      <c r="K54" s="39"/>
      <c r="L54" s="40"/>
      <c r="M54" s="73" t="str">
        <f t="shared" si="0"/>
        <v/>
      </c>
      <c r="N54" s="153" t="str">
        <f>IF(ISNUMBER(M54),IFERROR(IF(VLOOKUP(I54,'別記第８号様式_関係書類_就業規則等一覧（実績）'!$A$13:$G$35,6,FALSE)=0,"",VLOOKUP(I54,'別記第８号様式_関係書類_就業規則等一覧（実績）'!$A$13:$G$35,6,FALSE)),""),"")</f>
        <v/>
      </c>
      <c r="O54" s="40"/>
      <c r="P54" s="73" t="str">
        <f t="shared" si="1"/>
        <v/>
      </c>
      <c r="Q54" s="153" t="str">
        <f>IF(ISNUMBER(P54),IFERROR(IF(VLOOKUP(I54,'別記第８号様式_関係書類_就業規則等一覧（実績）'!$A$13:$G$35,7,FALSE)=0,"",2*VLOOKUP(I54,'別記第８号様式_関係書類_就業規則等一覧（実績）'!$A$13:$G$35,7,FALSE)),""),"")</f>
        <v/>
      </c>
      <c r="R54" s="190" t="str" cm="1">
        <f t="array" ref="R54">IF(L54&lt;&gt;"",
   IF(COUNT(M54:N54),L54*MIN(IF(M54:N54&lt;&gt;"",M54:N54)),""),
   IF(O54&lt;&gt;"",
      IF(COUNT(P54:Q54),O54*MIN(IF(P54:Q54&lt;&gt;"",P54:Q54)),""),
      ""
   )
)</f>
        <v/>
      </c>
      <c r="S54" s="188"/>
      <c r="Y54" s="150" t="str">
        <f t="shared" si="2"/>
        <v/>
      </c>
    </row>
    <row r="55" spans="1:25" ht="19" customHeight="1">
      <c r="A55" s="151">
        <v>42</v>
      </c>
      <c r="B55" s="36"/>
      <c r="C55" s="36"/>
      <c r="D55" s="36"/>
      <c r="E55" s="36"/>
      <c r="F55" s="37"/>
      <c r="G55" s="37"/>
      <c r="H55" s="94"/>
      <c r="I55" s="38"/>
      <c r="J55" s="72"/>
      <c r="K55" s="39"/>
      <c r="L55" s="40"/>
      <c r="M55" s="73" t="str">
        <f t="shared" si="0"/>
        <v/>
      </c>
      <c r="N55" s="153" t="str">
        <f>IF(ISNUMBER(M55),IFERROR(IF(VLOOKUP(I55,'別記第８号様式_関係書類_就業規則等一覧（実績）'!$A$13:$G$35,6,FALSE)=0,"",VLOOKUP(I55,'別記第８号様式_関係書類_就業規則等一覧（実績）'!$A$13:$G$35,6,FALSE)),""),"")</f>
        <v/>
      </c>
      <c r="O55" s="40"/>
      <c r="P55" s="73" t="str">
        <f t="shared" si="1"/>
        <v/>
      </c>
      <c r="Q55" s="153" t="str">
        <f>IF(ISNUMBER(P55),IFERROR(IF(VLOOKUP(I55,'別記第８号様式_関係書類_就業規則等一覧（実績）'!$A$13:$G$35,7,FALSE)=0,"",2*VLOOKUP(I55,'別記第８号様式_関係書類_就業規則等一覧（実績）'!$A$13:$G$35,7,FALSE)),""),"")</f>
        <v/>
      </c>
      <c r="R55" s="190" t="str" cm="1">
        <f t="array" ref="R55">IF(L55&lt;&gt;"",
   IF(COUNT(M55:N55),L55*MIN(IF(M55:N55&lt;&gt;"",M55:N55)),""),
   IF(O55&lt;&gt;"",
      IF(COUNT(P55:Q55),O55*MIN(IF(P55:Q55&lt;&gt;"",P55:Q55)),""),
      ""
   )
)</f>
        <v/>
      </c>
      <c r="S55" s="188"/>
      <c r="Y55" s="150" t="str">
        <f t="shared" si="2"/>
        <v/>
      </c>
    </row>
    <row r="56" spans="1:25" ht="19" customHeight="1">
      <c r="A56" s="151">
        <v>43</v>
      </c>
      <c r="B56" s="36"/>
      <c r="C56" s="36"/>
      <c r="D56" s="36"/>
      <c r="E56" s="36"/>
      <c r="F56" s="37"/>
      <c r="G56" s="37"/>
      <c r="H56" s="94"/>
      <c r="I56" s="38"/>
      <c r="J56" s="72"/>
      <c r="K56" s="39"/>
      <c r="L56" s="40"/>
      <c r="M56" s="73" t="str">
        <f t="shared" si="0"/>
        <v/>
      </c>
      <c r="N56" s="153" t="str">
        <f>IF(ISNUMBER(M56),IFERROR(IF(VLOOKUP(I56,'別記第８号様式_関係書類_就業規則等一覧（実績）'!$A$13:$G$35,6,FALSE)=0,"",VLOOKUP(I56,'別記第８号様式_関係書類_就業規則等一覧（実績）'!$A$13:$G$35,6,FALSE)),""),"")</f>
        <v/>
      </c>
      <c r="O56" s="40"/>
      <c r="P56" s="73" t="str">
        <f t="shared" si="1"/>
        <v/>
      </c>
      <c r="Q56" s="153" t="str">
        <f>IF(ISNUMBER(P56),IFERROR(IF(VLOOKUP(I56,'別記第８号様式_関係書類_就業規則等一覧（実績）'!$A$13:$G$35,7,FALSE)=0,"",2*VLOOKUP(I56,'別記第８号様式_関係書類_就業規則等一覧（実績）'!$A$13:$G$35,7,FALSE)),""),"")</f>
        <v/>
      </c>
      <c r="R56" s="190" t="str" cm="1">
        <f t="array" ref="R56">IF(L56&lt;&gt;"",
   IF(COUNT(M56:N56),L56*MIN(IF(M56:N56&lt;&gt;"",M56:N56)),""),
   IF(O56&lt;&gt;"",
      IF(COUNT(P56:Q56),O56*MIN(IF(P56:Q56&lt;&gt;"",P56:Q56)),""),
      ""
   )
)</f>
        <v/>
      </c>
      <c r="S56" s="188"/>
      <c r="Y56" s="150" t="str">
        <f t="shared" si="2"/>
        <v/>
      </c>
    </row>
    <row r="57" spans="1:25" ht="19" customHeight="1">
      <c r="A57" s="151">
        <v>44</v>
      </c>
      <c r="B57" s="36"/>
      <c r="C57" s="36"/>
      <c r="D57" s="36"/>
      <c r="E57" s="36"/>
      <c r="F57" s="37"/>
      <c r="G57" s="37"/>
      <c r="H57" s="94"/>
      <c r="I57" s="38"/>
      <c r="J57" s="72"/>
      <c r="K57" s="39"/>
      <c r="L57" s="40"/>
      <c r="M57" s="73" t="str">
        <f t="shared" si="0"/>
        <v/>
      </c>
      <c r="N57" s="153" t="str">
        <f>IF(ISNUMBER(M57),IFERROR(IF(VLOOKUP(I57,'別記第８号様式_関係書類_就業規則等一覧（実績）'!$A$13:$G$35,6,FALSE)=0,"",VLOOKUP(I57,'別記第８号様式_関係書類_就業規則等一覧（実績）'!$A$13:$G$35,6,FALSE)),""),"")</f>
        <v/>
      </c>
      <c r="O57" s="40"/>
      <c r="P57" s="73" t="str">
        <f t="shared" si="1"/>
        <v/>
      </c>
      <c r="Q57" s="153" t="str">
        <f>IF(ISNUMBER(P57),IFERROR(IF(VLOOKUP(I57,'別記第８号様式_関係書類_就業規則等一覧（実績）'!$A$13:$G$35,7,FALSE)=0,"",2*VLOOKUP(I57,'別記第８号様式_関係書類_就業規則等一覧（実績）'!$A$13:$G$35,7,FALSE)),""),"")</f>
        <v/>
      </c>
      <c r="R57" s="190" t="str" cm="1">
        <f t="array" ref="R57">IF(L57&lt;&gt;"",
   IF(COUNT(M57:N57),L57*MIN(IF(M57:N57&lt;&gt;"",M57:N57)),""),
   IF(O57&lt;&gt;"",
      IF(COUNT(P57:Q57),O57*MIN(IF(P57:Q57&lt;&gt;"",P57:Q57)),""),
      ""
   )
)</f>
        <v/>
      </c>
      <c r="S57" s="188"/>
      <c r="Y57" s="150" t="str">
        <f t="shared" si="2"/>
        <v/>
      </c>
    </row>
    <row r="58" spans="1:25" ht="19" customHeight="1">
      <c r="A58" s="151">
        <v>45</v>
      </c>
      <c r="B58" s="36"/>
      <c r="C58" s="36"/>
      <c r="D58" s="36"/>
      <c r="E58" s="36"/>
      <c r="F58" s="37"/>
      <c r="G58" s="37"/>
      <c r="H58" s="94"/>
      <c r="I58" s="38"/>
      <c r="J58" s="72"/>
      <c r="K58" s="39"/>
      <c r="L58" s="40"/>
      <c r="M58" s="73" t="str">
        <f t="shared" si="0"/>
        <v/>
      </c>
      <c r="N58" s="153" t="str">
        <f>IF(ISNUMBER(M58),IFERROR(IF(VLOOKUP(I58,'別記第８号様式_関係書類_就業規則等一覧（実績）'!$A$13:$G$35,6,FALSE)=0,"",VLOOKUP(I58,'別記第８号様式_関係書類_就業規則等一覧（実績）'!$A$13:$G$35,6,FALSE)),""),"")</f>
        <v/>
      </c>
      <c r="O58" s="40"/>
      <c r="P58" s="73" t="str">
        <f t="shared" si="1"/>
        <v/>
      </c>
      <c r="Q58" s="153" t="str">
        <f>IF(ISNUMBER(P58),IFERROR(IF(VLOOKUP(I58,'別記第８号様式_関係書類_就業規則等一覧（実績）'!$A$13:$G$35,7,FALSE)=0,"",2*VLOOKUP(I58,'別記第８号様式_関係書類_就業規則等一覧（実績）'!$A$13:$G$35,7,FALSE)),""),"")</f>
        <v/>
      </c>
      <c r="R58" s="190" t="str" cm="1">
        <f t="array" ref="R58">IF(L58&lt;&gt;"",
   IF(COUNT(M58:N58),L58*MIN(IF(M58:N58&lt;&gt;"",M58:N58)),""),
   IF(O58&lt;&gt;"",
      IF(COUNT(P58:Q58),O58*MIN(IF(P58:Q58&lt;&gt;"",P58:Q58)),""),
      ""
   )
)</f>
        <v/>
      </c>
      <c r="S58" s="188"/>
      <c r="Y58" s="150" t="str">
        <f t="shared" si="2"/>
        <v/>
      </c>
    </row>
    <row r="59" spans="1:25" ht="19" customHeight="1">
      <c r="A59" s="151">
        <v>46</v>
      </c>
      <c r="B59" s="36"/>
      <c r="C59" s="36"/>
      <c r="D59" s="36"/>
      <c r="E59" s="36"/>
      <c r="F59" s="37"/>
      <c r="G59" s="37"/>
      <c r="H59" s="94"/>
      <c r="I59" s="38"/>
      <c r="J59" s="72"/>
      <c r="K59" s="39"/>
      <c r="L59" s="40"/>
      <c r="M59" s="73" t="str">
        <f t="shared" si="0"/>
        <v/>
      </c>
      <c r="N59" s="153" t="str">
        <f>IF(ISNUMBER(M59),IFERROR(IF(VLOOKUP(I59,'別記第８号様式_関係書類_就業規則等一覧（実績）'!$A$13:$G$35,6,FALSE)=0,"",VLOOKUP(I59,'別記第８号様式_関係書類_就業規則等一覧（実績）'!$A$13:$G$35,6,FALSE)),""),"")</f>
        <v/>
      </c>
      <c r="O59" s="40"/>
      <c r="P59" s="73" t="str">
        <f t="shared" si="1"/>
        <v/>
      </c>
      <c r="Q59" s="153" t="str">
        <f>IF(ISNUMBER(P59),IFERROR(IF(VLOOKUP(I59,'別記第８号様式_関係書類_就業規則等一覧（実績）'!$A$13:$G$35,7,FALSE)=0,"",2*VLOOKUP(I59,'別記第８号様式_関係書類_就業規則等一覧（実績）'!$A$13:$G$35,7,FALSE)),""),"")</f>
        <v/>
      </c>
      <c r="R59" s="190" t="str" cm="1">
        <f t="array" ref="R59">IF(L59&lt;&gt;"",
   IF(COUNT(M59:N59),L59*MIN(IF(M59:N59&lt;&gt;"",M59:N59)),""),
   IF(O59&lt;&gt;"",
      IF(COUNT(P59:Q59),O59*MIN(IF(P59:Q59&lt;&gt;"",P59:Q59)),""),
      ""
   )
)</f>
        <v/>
      </c>
      <c r="S59" s="188"/>
      <c r="Y59" s="150" t="str">
        <f t="shared" si="2"/>
        <v/>
      </c>
    </row>
    <row r="60" spans="1:25" ht="19" customHeight="1">
      <c r="A60" s="151">
        <v>47</v>
      </c>
      <c r="B60" s="36"/>
      <c r="C60" s="36"/>
      <c r="D60" s="36"/>
      <c r="E60" s="36"/>
      <c r="F60" s="37"/>
      <c r="G60" s="37"/>
      <c r="H60" s="94"/>
      <c r="I60" s="38"/>
      <c r="J60" s="72"/>
      <c r="K60" s="39"/>
      <c r="L60" s="40"/>
      <c r="M60" s="73" t="str">
        <f t="shared" si="0"/>
        <v/>
      </c>
      <c r="N60" s="153" t="str">
        <f>IF(ISNUMBER(M60),IFERROR(IF(VLOOKUP(I60,'別記第８号様式_関係書類_就業規則等一覧（実績）'!$A$13:$G$35,6,FALSE)=0,"",VLOOKUP(I60,'別記第８号様式_関係書類_就業規則等一覧（実績）'!$A$13:$G$35,6,FALSE)),""),"")</f>
        <v/>
      </c>
      <c r="O60" s="40"/>
      <c r="P60" s="73" t="str">
        <f t="shared" si="1"/>
        <v/>
      </c>
      <c r="Q60" s="153" t="str">
        <f>IF(ISNUMBER(P60),IFERROR(IF(VLOOKUP(I60,'別記第８号様式_関係書類_就業規則等一覧（実績）'!$A$13:$G$35,7,FALSE)=0,"",2*VLOOKUP(I60,'別記第８号様式_関係書類_就業規則等一覧（実績）'!$A$13:$G$35,7,FALSE)),""),"")</f>
        <v/>
      </c>
      <c r="R60" s="190" t="str" cm="1">
        <f t="array" ref="R60">IF(L60&lt;&gt;"",
   IF(COUNT(M60:N60),L60*MIN(IF(M60:N60&lt;&gt;"",M60:N60)),""),
   IF(O60&lt;&gt;"",
      IF(COUNT(P60:Q60),O60*MIN(IF(P60:Q60&lt;&gt;"",P60:Q60)),""),
      ""
   )
)</f>
        <v/>
      </c>
      <c r="S60" s="188"/>
      <c r="Y60" s="150" t="str">
        <f t="shared" si="2"/>
        <v/>
      </c>
    </row>
    <row r="61" spans="1:25" ht="19" customHeight="1">
      <c r="A61" s="151">
        <v>48</v>
      </c>
      <c r="B61" s="36"/>
      <c r="C61" s="36"/>
      <c r="D61" s="36"/>
      <c r="E61" s="36"/>
      <c r="F61" s="37"/>
      <c r="G61" s="37"/>
      <c r="H61" s="94"/>
      <c r="I61" s="38"/>
      <c r="J61" s="72"/>
      <c r="K61" s="39"/>
      <c r="L61" s="40"/>
      <c r="M61" s="73" t="str">
        <f t="shared" si="0"/>
        <v/>
      </c>
      <c r="N61" s="153" t="str">
        <f>IF(ISNUMBER(M61),IFERROR(IF(VLOOKUP(I61,'別記第８号様式_関係書類_就業規則等一覧（実績）'!$A$13:$G$35,6,FALSE)=0,"",VLOOKUP(I61,'別記第８号様式_関係書類_就業規則等一覧（実績）'!$A$13:$G$35,6,FALSE)),""),"")</f>
        <v/>
      </c>
      <c r="O61" s="40"/>
      <c r="P61" s="73" t="str">
        <f t="shared" si="1"/>
        <v/>
      </c>
      <c r="Q61" s="153" t="str">
        <f>IF(ISNUMBER(P61),IFERROR(IF(VLOOKUP(I61,'別記第８号様式_関係書類_就業規則等一覧（実績）'!$A$13:$G$35,7,FALSE)=0,"",2*VLOOKUP(I61,'別記第８号様式_関係書類_就業規則等一覧（実績）'!$A$13:$G$35,7,FALSE)),""),"")</f>
        <v/>
      </c>
      <c r="R61" s="190" t="str" cm="1">
        <f t="array" ref="R61">IF(L61&lt;&gt;"",
   IF(COUNT(M61:N61),L61*MIN(IF(M61:N61&lt;&gt;"",M61:N61)),""),
   IF(O61&lt;&gt;"",
      IF(COUNT(P61:Q61),O61*MIN(IF(P61:Q61&lt;&gt;"",P61:Q61)),""),
      ""
   )
)</f>
        <v/>
      </c>
      <c r="S61" s="188"/>
      <c r="Y61" s="150" t="str">
        <f t="shared" si="2"/>
        <v/>
      </c>
    </row>
    <row r="62" spans="1:25" ht="19" customHeight="1">
      <c r="A62" s="151">
        <v>49</v>
      </c>
      <c r="B62" s="36"/>
      <c r="C62" s="36"/>
      <c r="D62" s="36"/>
      <c r="E62" s="36"/>
      <c r="F62" s="37"/>
      <c r="G62" s="37"/>
      <c r="H62" s="94"/>
      <c r="I62" s="38"/>
      <c r="J62" s="72"/>
      <c r="K62" s="39"/>
      <c r="L62" s="40"/>
      <c r="M62" s="73" t="str">
        <f t="shared" si="0"/>
        <v/>
      </c>
      <c r="N62" s="153" t="str">
        <f>IF(ISNUMBER(M62),IFERROR(IF(VLOOKUP(I62,'別記第８号様式_関係書類_就業規則等一覧（実績）'!$A$13:$G$35,6,FALSE)=0,"",VLOOKUP(I62,'別記第８号様式_関係書類_就業規則等一覧（実績）'!$A$13:$G$35,6,FALSE)),""),"")</f>
        <v/>
      </c>
      <c r="O62" s="40"/>
      <c r="P62" s="73" t="str">
        <f t="shared" si="1"/>
        <v/>
      </c>
      <c r="Q62" s="153" t="str">
        <f>IF(ISNUMBER(P62),IFERROR(IF(VLOOKUP(I62,'別記第８号様式_関係書類_就業規則等一覧（実績）'!$A$13:$G$35,7,FALSE)=0,"",2*VLOOKUP(I62,'別記第８号様式_関係書類_就業規則等一覧（実績）'!$A$13:$G$35,7,FALSE)),""),"")</f>
        <v/>
      </c>
      <c r="R62" s="190" t="str" cm="1">
        <f t="array" ref="R62">IF(L62&lt;&gt;"",
   IF(COUNT(M62:N62),L62*MIN(IF(M62:N62&lt;&gt;"",M62:N62)),""),
   IF(O62&lt;&gt;"",
      IF(COUNT(P62:Q62),O62*MIN(IF(P62:Q62&lt;&gt;"",P62:Q62)),""),
      ""
   )
)</f>
        <v/>
      </c>
      <c r="S62" s="188"/>
      <c r="Y62" s="150" t="str">
        <f t="shared" si="2"/>
        <v/>
      </c>
    </row>
    <row r="63" spans="1:25" ht="19" customHeight="1">
      <c r="A63" s="151">
        <v>50</v>
      </c>
      <c r="B63" s="36"/>
      <c r="C63" s="36"/>
      <c r="D63" s="36"/>
      <c r="E63" s="36"/>
      <c r="F63" s="37"/>
      <c r="G63" s="37"/>
      <c r="H63" s="94"/>
      <c r="I63" s="38"/>
      <c r="J63" s="72"/>
      <c r="K63" s="39"/>
      <c r="L63" s="40"/>
      <c r="M63" s="73" t="str">
        <f t="shared" si="0"/>
        <v/>
      </c>
      <c r="N63" s="153" t="str">
        <f>IF(ISNUMBER(M63),IFERROR(IF(VLOOKUP(I63,'別記第８号様式_関係書類_就業規則等一覧（実績）'!$A$13:$G$35,6,FALSE)=0,"",VLOOKUP(I63,'別記第８号様式_関係書類_就業規則等一覧（実績）'!$A$13:$G$35,6,FALSE)),""),"")</f>
        <v/>
      </c>
      <c r="O63" s="40"/>
      <c r="P63" s="73" t="str">
        <f t="shared" si="1"/>
        <v/>
      </c>
      <c r="Q63" s="153" t="str">
        <f>IF(ISNUMBER(P63),IFERROR(IF(VLOOKUP(I63,'別記第８号様式_関係書類_就業規則等一覧（実績）'!$A$13:$G$35,7,FALSE)=0,"",2*VLOOKUP(I63,'別記第８号様式_関係書類_就業規則等一覧（実績）'!$A$13:$G$35,7,FALSE)),""),"")</f>
        <v/>
      </c>
      <c r="R63" s="190" t="str" cm="1">
        <f t="array" ref="R63">IF(L63&lt;&gt;"",
   IF(COUNT(M63:N63),L63*MIN(IF(M63:N63&lt;&gt;"",M63:N63)),""),
   IF(O63&lt;&gt;"",
      IF(COUNT(P63:Q63),O63*MIN(IF(P63:Q63&lt;&gt;"",P63:Q63)),""),
      ""
   )
)</f>
        <v/>
      </c>
      <c r="S63" s="188"/>
      <c r="Y63" s="150" t="str">
        <f t="shared" si="2"/>
        <v/>
      </c>
    </row>
    <row r="64" spans="1:25" ht="19" customHeight="1">
      <c r="A64" s="151">
        <v>51</v>
      </c>
      <c r="B64" s="36"/>
      <c r="C64" s="36"/>
      <c r="D64" s="36"/>
      <c r="E64" s="36"/>
      <c r="F64" s="37"/>
      <c r="G64" s="37"/>
      <c r="H64" s="94"/>
      <c r="I64" s="38"/>
      <c r="J64" s="72"/>
      <c r="K64" s="39"/>
      <c r="L64" s="40"/>
      <c r="M64" s="73" t="str">
        <f t="shared" si="0"/>
        <v/>
      </c>
      <c r="N64" s="153" t="str">
        <f>IF(ISNUMBER(M64),IFERROR(IF(VLOOKUP(I64,'別記第８号様式_関係書類_就業規則等一覧（実績）'!$A$13:$G$35,6,FALSE)=0,"",VLOOKUP(I64,'別記第８号様式_関係書類_就業規則等一覧（実績）'!$A$13:$G$35,6,FALSE)),""),"")</f>
        <v/>
      </c>
      <c r="O64" s="40"/>
      <c r="P64" s="73" t="str">
        <f t="shared" si="1"/>
        <v/>
      </c>
      <c r="Q64" s="153" t="str">
        <f>IF(ISNUMBER(P64),IFERROR(IF(VLOOKUP(I64,'別記第８号様式_関係書類_就業規則等一覧（実績）'!$A$13:$G$35,7,FALSE)=0,"",2*VLOOKUP(I64,'別記第８号様式_関係書類_就業規則等一覧（実績）'!$A$13:$G$35,7,FALSE)),""),"")</f>
        <v/>
      </c>
      <c r="R64" s="190" t="str" cm="1">
        <f t="array" ref="R64">IF(L64&lt;&gt;"",
   IF(COUNT(M64:N64),L64*MIN(IF(M64:N64&lt;&gt;"",M64:N64)),""),
   IF(O64&lt;&gt;"",
      IF(COUNT(P64:Q64),O64*MIN(IF(P64:Q64&lt;&gt;"",P64:Q64)),""),
      ""
   )
)</f>
        <v/>
      </c>
      <c r="S64" s="188"/>
      <c r="Y64" s="150" t="str">
        <f t="shared" si="2"/>
        <v/>
      </c>
    </row>
    <row r="65" spans="1:25" ht="19" customHeight="1">
      <c r="A65" s="151">
        <v>52</v>
      </c>
      <c r="B65" s="36"/>
      <c r="C65" s="36"/>
      <c r="D65" s="36"/>
      <c r="E65" s="36"/>
      <c r="F65" s="37"/>
      <c r="G65" s="37"/>
      <c r="H65" s="94"/>
      <c r="I65" s="38"/>
      <c r="J65" s="72"/>
      <c r="K65" s="39"/>
      <c r="L65" s="40"/>
      <c r="M65" s="73" t="str">
        <f t="shared" si="0"/>
        <v/>
      </c>
      <c r="N65" s="153" t="str">
        <f>IF(ISNUMBER(M65),IFERROR(IF(VLOOKUP(I65,'別記第８号様式_関係書類_就業規則等一覧（実績）'!$A$13:$G$35,6,FALSE)=0,"",VLOOKUP(I65,'別記第８号様式_関係書類_就業規則等一覧（実績）'!$A$13:$G$35,6,FALSE)),""),"")</f>
        <v/>
      </c>
      <c r="O65" s="40"/>
      <c r="P65" s="73" t="str">
        <f t="shared" si="1"/>
        <v/>
      </c>
      <c r="Q65" s="153" t="str">
        <f>IF(ISNUMBER(P65),IFERROR(IF(VLOOKUP(I65,'別記第８号様式_関係書類_就業規則等一覧（実績）'!$A$13:$G$35,7,FALSE)=0,"",2*VLOOKUP(I65,'別記第８号様式_関係書類_就業規則等一覧（実績）'!$A$13:$G$35,7,FALSE)),""),"")</f>
        <v/>
      </c>
      <c r="R65" s="190" t="str" cm="1">
        <f t="array" ref="R65">IF(L65&lt;&gt;"",
   IF(COUNT(M65:N65),L65*MIN(IF(M65:N65&lt;&gt;"",M65:N65)),""),
   IF(O65&lt;&gt;"",
      IF(COUNT(P65:Q65),O65*MIN(IF(P65:Q65&lt;&gt;"",P65:Q65)),""),
      ""
   )
)</f>
        <v/>
      </c>
      <c r="S65" s="188"/>
      <c r="W65" s="144"/>
      <c r="Y65" s="150" t="str">
        <f t="shared" si="2"/>
        <v/>
      </c>
    </row>
    <row r="66" spans="1:25" ht="19" customHeight="1">
      <c r="A66" s="151">
        <v>53</v>
      </c>
      <c r="B66" s="36"/>
      <c r="C66" s="36"/>
      <c r="D66" s="36"/>
      <c r="E66" s="36"/>
      <c r="F66" s="37"/>
      <c r="G66" s="37"/>
      <c r="H66" s="94"/>
      <c r="I66" s="38"/>
      <c r="J66" s="72"/>
      <c r="K66" s="39"/>
      <c r="L66" s="40"/>
      <c r="M66" s="73" t="str">
        <f t="shared" si="0"/>
        <v/>
      </c>
      <c r="N66" s="153" t="str">
        <f>IF(ISNUMBER(M66),IFERROR(IF(VLOOKUP(I66,'別記第８号様式_関係書類_就業規則等一覧（実績）'!$A$13:$G$35,6,FALSE)=0,"",VLOOKUP(I66,'別記第８号様式_関係書類_就業規則等一覧（実績）'!$A$13:$G$35,6,FALSE)),""),"")</f>
        <v/>
      </c>
      <c r="O66" s="40"/>
      <c r="P66" s="73" t="str">
        <f t="shared" si="1"/>
        <v/>
      </c>
      <c r="Q66" s="153" t="str">
        <f>IF(ISNUMBER(P66),IFERROR(IF(VLOOKUP(I66,'別記第８号様式_関係書類_就業規則等一覧（実績）'!$A$13:$G$35,7,FALSE)=0,"",2*VLOOKUP(I66,'別記第８号様式_関係書類_就業規則等一覧（実績）'!$A$13:$G$35,7,FALSE)),""),"")</f>
        <v/>
      </c>
      <c r="R66" s="190" t="str" cm="1">
        <f t="array" ref="R66">IF(L66&lt;&gt;"",
   IF(COUNT(M66:N66),L66*MIN(IF(M66:N66&lt;&gt;"",M66:N66)),""),
   IF(O66&lt;&gt;"",
      IF(COUNT(P66:Q66),O66*MIN(IF(P66:Q66&lt;&gt;"",P66:Q66)),""),
      ""
   )
)</f>
        <v/>
      </c>
      <c r="S66" s="188"/>
      <c r="Y66" s="150" t="str">
        <f t="shared" si="2"/>
        <v/>
      </c>
    </row>
    <row r="67" spans="1:25" ht="19" customHeight="1">
      <c r="A67" s="151">
        <v>54</v>
      </c>
      <c r="B67" s="36"/>
      <c r="C67" s="36"/>
      <c r="D67" s="36"/>
      <c r="E67" s="36"/>
      <c r="F67" s="37"/>
      <c r="G67" s="37"/>
      <c r="H67" s="94"/>
      <c r="I67" s="38"/>
      <c r="J67" s="72"/>
      <c r="K67" s="39"/>
      <c r="L67" s="40"/>
      <c r="M67" s="73" t="str">
        <f t="shared" si="0"/>
        <v/>
      </c>
      <c r="N67" s="153" t="str">
        <f>IF(ISNUMBER(M67),IFERROR(IF(VLOOKUP(I67,'別記第８号様式_関係書類_就業規則等一覧（実績）'!$A$13:$G$35,6,FALSE)=0,"",VLOOKUP(I67,'別記第８号様式_関係書類_就業規則等一覧（実績）'!$A$13:$G$35,6,FALSE)),""),"")</f>
        <v/>
      </c>
      <c r="O67" s="40"/>
      <c r="P67" s="73" t="str">
        <f t="shared" si="1"/>
        <v/>
      </c>
      <c r="Q67" s="153" t="str">
        <f>IF(ISNUMBER(P67),IFERROR(IF(VLOOKUP(I67,'別記第８号様式_関係書類_就業規則等一覧（実績）'!$A$13:$G$35,7,FALSE)=0,"",2*VLOOKUP(I67,'別記第８号様式_関係書類_就業規則等一覧（実績）'!$A$13:$G$35,7,FALSE)),""),"")</f>
        <v/>
      </c>
      <c r="R67" s="190" t="str" cm="1">
        <f t="array" ref="R67">IF(L67&lt;&gt;"",
   IF(COUNT(M67:N67),L67*MIN(IF(M67:N67&lt;&gt;"",M67:N67)),""),
   IF(O67&lt;&gt;"",
      IF(COUNT(P67:Q67),O67*MIN(IF(P67:Q67&lt;&gt;"",P67:Q67)),""),
      ""
   )
)</f>
        <v/>
      </c>
      <c r="S67" s="188"/>
      <c r="Y67" s="150" t="str">
        <f t="shared" si="2"/>
        <v/>
      </c>
    </row>
    <row r="68" spans="1:25" ht="19" customHeight="1">
      <c r="A68" s="151">
        <v>55</v>
      </c>
      <c r="B68" s="36"/>
      <c r="C68" s="36"/>
      <c r="D68" s="36"/>
      <c r="E68" s="36"/>
      <c r="F68" s="37"/>
      <c r="G68" s="37"/>
      <c r="H68" s="94"/>
      <c r="I68" s="38"/>
      <c r="J68" s="72"/>
      <c r="K68" s="39"/>
      <c r="L68" s="40"/>
      <c r="M68" s="73" t="str">
        <f t="shared" si="0"/>
        <v/>
      </c>
      <c r="N68" s="153" t="str">
        <f>IF(ISNUMBER(M68),IFERROR(IF(VLOOKUP(I68,'別記第８号様式_関係書類_就業規則等一覧（実績）'!$A$13:$G$35,6,FALSE)=0,"",VLOOKUP(I68,'別記第８号様式_関係書類_就業規則等一覧（実績）'!$A$13:$G$35,6,FALSE)),""),"")</f>
        <v/>
      </c>
      <c r="O68" s="40"/>
      <c r="P68" s="73" t="str">
        <f t="shared" si="1"/>
        <v/>
      </c>
      <c r="Q68" s="153" t="str">
        <f>IF(ISNUMBER(P68),IFERROR(IF(VLOOKUP(I68,'別記第８号様式_関係書類_就業規則等一覧（実績）'!$A$13:$G$35,7,FALSE)=0,"",2*VLOOKUP(I68,'別記第８号様式_関係書類_就業規則等一覧（実績）'!$A$13:$G$35,7,FALSE)),""),"")</f>
        <v/>
      </c>
      <c r="R68" s="190" t="str" cm="1">
        <f t="array" ref="R68">IF(L68&lt;&gt;"",
   IF(COUNT(M68:N68),L68*MIN(IF(M68:N68&lt;&gt;"",M68:N68)),""),
   IF(O68&lt;&gt;"",
      IF(COUNT(P68:Q68),O68*MIN(IF(P68:Q68&lt;&gt;"",P68:Q68)),""),
      ""
   )
)</f>
        <v/>
      </c>
      <c r="S68" s="188"/>
      <c r="Y68" s="150" t="str">
        <f t="shared" si="2"/>
        <v/>
      </c>
    </row>
    <row r="69" spans="1:25" ht="19" customHeight="1">
      <c r="A69" s="151">
        <v>56</v>
      </c>
      <c r="B69" s="36"/>
      <c r="C69" s="36"/>
      <c r="D69" s="36"/>
      <c r="E69" s="36"/>
      <c r="F69" s="37"/>
      <c r="G69" s="37"/>
      <c r="H69" s="94"/>
      <c r="I69" s="38"/>
      <c r="J69" s="72"/>
      <c r="K69" s="39"/>
      <c r="L69" s="40"/>
      <c r="M69" s="73" t="str">
        <f t="shared" si="0"/>
        <v/>
      </c>
      <c r="N69" s="153" t="str">
        <f>IF(ISNUMBER(M69),IFERROR(IF(VLOOKUP(I69,'別記第８号様式_関係書類_就業規則等一覧（実績）'!$A$13:$G$35,6,FALSE)=0,"",VLOOKUP(I69,'別記第８号様式_関係書類_就業規則等一覧（実績）'!$A$13:$G$35,6,FALSE)),""),"")</f>
        <v/>
      </c>
      <c r="O69" s="40"/>
      <c r="P69" s="73" t="str">
        <f t="shared" si="1"/>
        <v/>
      </c>
      <c r="Q69" s="153" t="str">
        <f>IF(ISNUMBER(P69),IFERROR(IF(VLOOKUP(I69,'別記第８号様式_関係書類_就業規則等一覧（実績）'!$A$13:$G$35,7,FALSE)=0,"",2*VLOOKUP(I69,'別記第８号様式_関係書類_就業規則等一覧（実績）'!$A$13:$G$35,7,FALSE)),""),"")</f>
        <v/>
      </c>
      <c r="R69" s="190" t="str" cm="1">
        <f t="array" ref="R69">IF(L69&lt;&gt;"",
   IF(COUNT(M69:N69),L69*MIN(IF(M69:N69&lt;&gt;"",M69:N69)),""),
   IF(O69&lt;&gt;"",
      IF(COUNT(P69:Q69),O69*MIN(IF(P69:Q69&lt;&gt;"",P69:Q69)),""),
      ""
   )
)</f>
        <v/>
      </c>
      <c r="S69" s="188"/>
      <c r="Y69" s="150" t="str">
        <f t="shared" si="2"/>
        <v/>
      </c>
    </row>
    <row r="70" spans="1:25" ht="19" customHeight="1">
      <c r="A70" s="151">
        <v>57</v>
      </c>
      <c r="B70" s="36"/>
      <c r="C70" s="36"/>
      <c r="D70" s="36"/>
      <c r="E70" s="36"/>
      <c r="F70" s="37"/>
      <c r="G70" s="37"/>
      <c r="H70" s="94"/>
      <c r="I70" s="38"/>
      <c r="J70" s="72"/>
      <c r="K70" s="39"/>
      <c r="L70" s="40"/>
      <c r="M70" s="73" t="str">
        <f t="shared" si="0"/>
        <v/>
      </c>
      <c r="N70" s="153" t="str">
        <f>IF(ISNUMBER(M70),IFERROR(IF(VLOOKUP(I70,'別記第８号様式_関係書類_就業規則等一覧（実績）'!$A$13:$G$35,6,FALSE)=0,"",VLOOKUP(I70,'別記第８号様式_関係書類_就業規則等一覧（実績）'!$A$13:$G$35,6,FALSE)),""),"")</f>
        <v/>
      </c>
      <c r="O70" s="40"/>
      <c r="P70" s="73" t="str">
        <f t="shared" si="1"/>
        <v/>
      </c>
      <c r="Q70" s="153" t="str">
        <f>IF(ISNUMBER(P70),IFERROR(IF(VLOOKUP(I70,'別記第８号様式_関係書類_就業規則等一覧（実績）'!$A$13:$G$35,7,FALSE)=0,"",2*VLOOKUP(I70,'別記第８号様式_関係書類_就業規則等一覧（実績）'!$A$13:$G$35,7,FALSE)),""),"")</f>
        <v/>
      </c>
      <c r="R70" s="190" t="str" cm="1">
        <f t="array" ref="R70">IF(L70&lt;&gt;"",
   IF(COUNT(M70:N70),L70*MIN(IF(M70:N70&lt;&gt;"",M70:N70)),""),
   IF(O70&lt;&gt;"",
      IF(COUNT(P70:Q70),O70*MIN(IF(P70:Q70&lt;&gt;"",P70:Q70)),""),
      ""
   )
)</f>
        <v/>
      </c>
      <c r="S70" s="188"/>
      <c r="Y70" s="150" t="str">
        <f t="shared" si="2"/>
        <v/>
      </c>
    </row>
    <row r="71" spans="1:25" ht="19" customHeight="1">
      <c r="A71" s="151">
        <v>58</v>
      </c>
      <c r="B71" s="36"/>
      <c r="C71" s="36"/>
      <c r="D71" s="36"/>
      <c r="E71" s="36"/>
      <c r="F71" s="37"/>
      <c r="G71" s="37"/>
      <c r="H71" s="94"/>
      <c r="I71" s="38"/>
      <c r="J71" s="72"/>
      <c r="K71" s="39"/>
      <c r="L71" s="40"/>
      <c r="M71" s="73" t="str">
        <f t="shared" si="0"/>
        <v/>
      </c>
      <c r="N71" s="153" t="str">
        <f>IF(ISNUMBER(M71),IFERROR(IF(VLOOKUP(I71,'別記第８号様式_関係書類_就業規則等一覧（実績）'!$A$13:$G$35,6,FALSE)=0,"",VLOOKUP(I71,'別記第８号様式_関係書類_就業規則等一覧（実績）'!$A$13:$G$35,6,FALSE)),""),"")</f>
        <v/>
      </c>
      <c r="O71" s="40"/>
      <c r="P71" s="73" t="str">
        <f t="shared" si="1"/>
        <v/>
      </c>
      <c r="Q71" s="153" t="str">
        <f>IF(ISNUMBER(P71),IFERROR(IF(VLOOKUP(I71,'別記第８号様式_関係書類_就業規則等一覧（実績）'!$A$13:$G$35,7,FALSE)=0,"",2*VLOOKUP(I71,'別記第８号様式_関係書類_就業規則等一覧（実績）'!$A$13:$G$35,7,FALSE)),""),"")</f>
        <v/>
      </c>
      <c r="R71" s="190" t="str" cm="1">
        <f t="array" ref="R71">IF(L71&lt;&gt;"",
   IF(COUNT(M71:N71),L71*MIN(IF(M71:N71&lt;&gt;"",M71:N71)),""),
   IF(O71&lt;&gt;"",
      IF(COUNT(P71:Q71),O71*MIN(IF(P71:Q71&lt;&gt;"",P71:Q71)),""),
      ""
   )
)</f>
        <v/>
      </c>
      <c r="S71" s="188"/>
      <c r="Y71" s="150" t="str">
        <f t="shared" si="2"/>
        <v/>
      </c>
    </row>
    <row r="72" spans="1:25" ht="19" customHeight="1">
      <c r="A72" s="151">
        <v>59</v>
      </c>
      <c r="B72" s="36"/>
      <c r="C72" s="36"/>
      <c r="D72" s="36"/>
      <c r="E72" s="36"/>
      <c r="F72" s="37"/>
      <c r="G72" s="37"/>
      <c r="H72" s="94"/>
      <c r="I72" s="38"/>
      <c r="J72" s="72"/>
      <c r="K72" s="39"/>
      <c r="L72" s="40"/>
      <c r="M72" s="73" t="str">
        <f t="shared" si="0"/>
        <v/>
      </c>
      <c r="N72" s="153" t="str">
        <f>IF(ISNUMBER(M72),IFERROR(IF(VLOOKUP(I72,'別記第８号様式_関係書類_就業規則等一覧（実績）'!$A$13:$G$35,6,FALSE)=0,"",VLOOKUP(I72,'別記第８号様式_関係書類_就業規則等一覧（実績）'!$A$13:$G$35,6,FALSE)),""),"")</f>
        <v/>
      </c>
      <c r="O72" s="40"/>
      <c r="P72" s="73" t="str">
        <f t="shared" si="1"/>
        <v/>
      </c>
      <c r="Q72" s="153" t="str">
        <f>IF(ISNUMBER(P72),IFERROR(IF(VLOOKUP(I72,'別記第８号様式_関係書類_就業規則等一覧（実績）'!$A$13:$G$35,7,FALSE)=0,"",2*VLOOKUP(I72,'別記第８号様式_関係書類_就業規則等一覧（実績）'!$A$13:$G$35,7,FALSE)),""),"")</f>
        <v/>
      </c>
      <c r="R72" s="190" t="str" cm="1">
        <f t="array" ref="R72">IF(L72&lt;&gt;"",
   IF(COUNT(M72:N72),L72*MIN(IF(M72:N72&lt;&gt;"",M72:N72)),""),
   IF(O72&lt;&gt;"",
      IF(COUNT(P72:Q72),O72*MIN(IF(P72:Q72&lt;&gt;"",P72:Q72)),""),
      ""
   )
)</f>
        <v/>
      </c>
      <c r="S72" s="188"/>
      <c r="Y72" s="150" t="str">
        <f t="shared" si="2"/>
        <v/>
      </c>
    </row>
    <row r="73" spans="1:25" ht="19" customHeight="1">
      <c r="A73" s="151">
        <v>60</v>
      </c>
      <c r="B73" s="36"/>
      <c r="C73" s="36"/>
      <c r="D73" s="36"/>
      <c r="E73" s="36"/>
      <c r="F73" s="37"/>
      <c r="G73" s="37"/>
      <c r="H73" s="94"/>
      <c r="I73" s="38"/>
      <c r="J73" s="72"/>
      <c r="K73" s="39"/>
      <c r="L73" s="40"/>
      <c r="M73" s="73" t="str">
        <f t="shared" si="0"/>
        <v/>
      </c>
      <c r="N73" s="153" t="str">
        <f>IF(ISNUMBER(M73),IFERROR(IF(VLOOKUP(I73,'別記第８号様式_関係書類_就業規則等一覧（実績）'!$A$13:$G$35,6,FALSE)=0,"",VLOOKUP(I73,'別記第８号様式_関係書類_就業規則等一覧（実績）'!$A$13:$G$35,6,FALSE)),""),"")</f>
        <v/>
      </c>
      <c r="O73" s="40"/>
      <c r="P73" s="73" t="str">
        <f t="shared" si="1"/>
        <v/>
      </c>
      <c r="Q73" s="153" t="str">
        <f>IF(ISNUMBER(P73),IFERROR(IF(VLOOKUP(I73,'別記第８号様式_関係書類_就業規則等一覧（実績）'!$A$13:$G$35,7,FALSE)=0,"",2*VLOOKUP(I73,'別記第８号様式_関係書類_就業規則等一覧（実績）'!$A$13:$G$35,7,FALSE)),""),"")</f>
        <v/>
      </c>
      <c r="R73" s="190" t="str" cm="1">
        <f t="array" ref="R73">IF(L73&lt;&gt;"",
   IF(COUNT(M73:N73),L73*MIN(IF(M73:N73&lt;&gt;"",M73:N73)),""),
   IF(O73&lt;&gt;"",
      IF(COUNT(P73:Q73),O73*MIN(IF(P73:Q73&lt;&gt;"",P73:Q73)),""),
      ""
   )
)</f>
        <v/>
      </c>
      <c r="S73" s="188"/>
      <c r="Y73" s="150" t="str">
        <f t="shared" si="2"/>
        <v/>
      </c>
    </row>
    <row r="74" spans="1:25" ht="19" customHeight="1">
      <c r="A74" s="151">
        <v>61</v>
      </c>
      <c r="B74" s="36"/>
      <c r="C74" s="36"/>
      <c r="D74" s="36"/>
      <c r="E74" s="36"/>
      <c r="F74" s="37"/>
      <c r="G74" s="37"/>
      <c r="H74" s="94"/>
      <c r="I74" s="38"/>
      <c r="J74" s="72"/>
      <c r="K74" s="39"/>
      <c r="L74" s="40"/>
      <c r="M74" s="73" t="str">
        <f t="shared" si="0"/>
        <v/>
      </c>
      <c r="N74" s="153" t="str">
        <f>IF(ISNUMBER(M74),IFERROR(IF(VLOOKUP(I74,'別記第８号様式_関係書類_就業規則等一覧（実績）'!$A$13:$G$35,6,FALSE)=0,"",VLOOKUP(I74,'別記第８号様式_関係書類_就業規則等一覧（実績）'!$A$13:$G$35,6,FALSE)),""),"")</f>
        <v/>
      </c>
      <c r="O74" s="40"/>
      <c r="P74" s="73" t="str">
        <f t="shared" si="1"/>
        <v/>
      </c>
      <c r="Q74" s="153" t="str">
        <f>IF(ISNUMBER(P74),IFERROR(IF(VLOOKUP(I74,'別記第８号様式_関係書類_就業規則等一覧（実績）'!$A$13:$G$35,7,FALSE)=0,"",2*VLOOKUP(I74,'別記第８号様式_関係書類_就業規則等一覧（実績）'!$A$13:$G$35,7,FALSE)),""),"")</f>
        <v/>
      </c>
      <c r="R74" s="190" t="str" cm="1">
        <f t="array" ref="R74">IF(L74&lt;&gt;"",
   IF(COUNT(M74:N74),L74*MIN(IF(M74:N74&lt;&gt;"",M74:N74)),""),
   IF(O74&lt;&gt;"",
      IF(COUNT(P74:Q74),O74*MIN(IF(P74:Q74&lt;&gt;"",P74:Q74)),""),
      ""
   )
)</f>
        <v/>
      </c>
      <c r="S74" s="188"/>
      <c r="Y74" s="150" t="str">
        <f t="shared" si="2"/>
        <v/>
      </c>
    </row>
    <row r="75" spans="1:25" ht="19" customHeight="1">
      <c r="A75" s="151">
        <v>62</v>
      </c>
      <c r="B75" s="36"/>
      <c r="C75" s="36"/>
      <c r="D75" s="36"/>
      <c r="E75" s="36"/>
      <c r="F75" s="37"/>
      <c r="G75" s="37"/>
      <c r="H75" s="94"/>
      <c r="I75" s="38"/>
      <c r="J75" s="72"/>
      <c r="K75" s="39"/>
      <c r="L75" s="40"/>
      <c r="M75" s="73" t="str">
        <f t="shared" si="0"/>
        <v/>
      </c>
      <c r="N75" s="153" t="str">
        <f>IF(ISNUMBER(M75),IFERROR(IF(VLOOKUP(I75,'別記第８号様式_関係書類_就業規則等一覧（実績）'!$A$13:$G$35,6,FALSE)=0,"",VLOOKUP(I75,'別記第８号様式_関係書類_就業規則等一覧（実績）'!$A$13:$G$35,6,FALSE)),""),"")</f>
        <v/>
      </c>
      <c r="O75" s="40"/>
      <c r="P75" s="73" t="str">
        <f t="shared" si="1"/>
        <v/>
      </c>
      <c r="Q75" s="153" t="str">
        <f>IF(ISNUMBER(P75),IFERROR(IF(VLOOKUP(I75,'別記第８号様式_関係書類_就業規則等一覧（実績）'!$A$13:$G$35,7,FALSE)=0,"",2*VLOOKUP(I75,'別記第８号様式_関係書類_就業規則等一覧（実績）'!$A$13:$G$35,7,FALSE)),""),"")</f>
        <v/>
      </c>
      <c r="R75" s="190" t="str" cm="1">
        <f t="array" ref="R75">IF(L75&lt;&gt;"",
   IF(COUNT(M75:N75),L75*MIN(IF(M75:N75&lt;&gt;"",M75:N75)),""),
   IF(O75&lt;&gt;"",
      IF(COUNT(P75:Q75),O75*MIN(IF(P75:Q75&lt;&gt;"",P75:Q75)),""),
      ""
   )
)</f>
        <v/>
      </c>
      <c r="S75" s="188"/>
      <c r="Y75" s="150" t="str">
        <f t="shared" si="2"/>
        <v/>
      </c>
    </row>
    <row r="76" spans="1:25" ht="19" customHeight="1">
      <c r="A76" s="151">
        <v>63</v>
      </c>
      <c r="B76" s="36"/>
      <c r="C76" s="36"/>
      <c r="D76" s="36"/>
      <c r="E76" s="36"/>
      <c r="F76" s="37"/>
      <c r="G76" s="37"/>
      <c r="H76" s="94"/>
      <c r="I76" s="38"/>
      <c r="J76" s="72"/>
      <c r="K76" s="39"/>
      <c r="L76" s="40"/>
      <c r="M76" s="73" t="str">
        <f t="shared" si="0"/>
        <v/>
      </c>
      <c r="N76" s="153" t="str">
        <f>IF(ISNUMBER(M76),IFERROR(IF(VLOOKUP(I76,'別記第８号様式_関係書類_就業規則等一覧（実績）'!$A$13:$G$35,6,FALSE)=0,"",VLOOKUP(I76,'別記第８号様式_関係書類_就業規則等一覧（実績）'!$A$13:$G$35,6,FALSE)),""),"")</f>
        <v/>
      </c>
      <c r="O76" s="40"/>
      <c r="P76" s="73" t="str">
        <f t="shared" si="1"/>
        <v/>
      </c>
      <c r="Q76" s="153" t="str">
        <f>IF(ISNUMBER(P76),IFERROR(IF(VLOOKUP(I76,'別記第８号様式_関係書類_就業規則等一覧（実績）'!$A$13:$G$35,7,FALSE)=0,"",2*VLOOKUP(I76,'別記第８号様式_関係書類_就業規則等一覧（実績）'!$A$13:$G$35,7,FALSE)),""),"")</f>
        <v/>
      </c>
      <c r="R76" s="190" t="str" cm="1">
        <f t="array" ref="R76">IF(L76&lt;&gt;"",
   IF(COUNT(M76:N76),L76*MIN(IF(M76:N76&lt;&gt;"",M76:N76)),""),
   IF(O76&lt;&gt;"",
      IF(COUNT(P76:Q76),O76*MIN(IF(P76:Q76&lt;&gt;"",P76:Q76)),""),
      ""
   )
)</f>
        <v/>
      </c>
      <c r="S76" s="188"/>
      <c r="Y76" s="150" t="str">
        <f t="shared" si="2"/>
        <v/>
      </c>
    </row>
    <row r="77" spans="1:25" ht="19" customHeight="1">
      <c r="A77" s="151">
        <v>64</v>
      </c>
      <c r="B77" s="36"/>
      <c r="C77" s="36"/>
      <c r="D77" s="36"/>
      <c r="E77" s="36"/>
      <c r="F77" s="37"/>
      <c r="G77" s="37"/>
      <c r="H77" s="94"/>
      <c r="I77" s="38"/>
      <c r="J77" s="72"/>
      <c r="K77" s="39"/>
      <c r="L77" s="40"/>
      <c r="M77" s="73" t="str">
        <f t="shared" si="0"/>
        <v/>
      </c>
      <c r="N77" s="153" t="str">
        <f>IF(ISNUMBER(M77),IFERROR(IF(VLOOKUP(I77,'別記第８号様式_関係書類_就業規則等一覧（実績）'!$A$13:$G$35,6,FALSE)=0,"",VLOOKUP(I77,'別記第８号様式_関係書類_就業規則等一覧（実績）'!$A$13:$G$35,6,FALSE)),""),"")</f>
        <v/>
      </c>
      <c r="O77" s="40"/>
      <c r="P77" s="73" t="str">
        <f t="shared" si="1"/>
        <v/>
      </c>
      <c r="Q77" s="153" t="str">
        <f>IF(ISNUMBER(P77),IFERROR(IF(VLOOKUP(I77,'別記第８号様式_関係書類_就業規則等一覧（実績）'!$A$13:$G$35,7,FALSE)=0,"",2*VLOOKUP(I77,'別記第８号様式_関係書類_就業規則等一覧（実績）'!$A$13:$G$35,7,FALSE)),""),"")</f>
        <v/>
      </c>
      <c r="R77" s="190" t="str" cm="1">
        <f t="array" ref="R77">IF(L77&lt;&gt;"",
   IF(COUNT(M77:N77),L77*MIN(IF(M77:N77&lt;&gt;"",M77:N77)),""),
   IF(O77&lt;&gt;"",
      IF(COUNT(P77:Q77),O77*MIN(IF(P77:Q77&lt;&gt;"",P77:Q77)),""),
      ""
   )
)</f>
        <v/>
      </c>
      <c r="S77" s="188"/>
      <c r="Y77" s="150" t="str">
        <f t="shared" si="2"/>
        <v/>
      </c>
    </row>
    <row r="78" spans="1:25" ht="19" customHeight="1">
      <c r="A78" s="151">
        <v>65</v>
      </c>
      <c r="B78" s="36"/>
      <c r="C78" s="36"/>
      <c r="D78" s="36"/>
      <c r="E78" s="36"/>
      <c r="F78" s="37"/>
      <c r="G78" s="37"/>
      <c r="H78" s="94"/>
      <c r="I78" s="38"/>
      <c r="J78" s="72"/>
      <c r="K78" s="39"/>
      <c r="L78" s="40"/>
      <c r="M78" s="73" t="str">
        <f t="shared" si="0"/>
        <v/>
      </c>
      <c r="N78" s="153" t="str">
        <f>IF(ISNUMBER(M78),IFERROR(IF(VLOOKUP(I78,'別記第８号様式_関係書類_就業規則等一覧（実績）'!$A$13:$G$35,6,FALSE)=0,"",VLOOKUP(I78,'別記第８号様式_関係書類_就業規則等一覧（実績）'!$A$13:$G$35,6,FALSE)),""),"")</f>
        <v/>
      </c>
      <c r="O78" s="40"/>
      <c r="P78" s="73" t="str">
        <f t="shared" si="1"/>
        <v/>
      </c>
      <c r="Q78" s="153" t="str">
        <f>IF(ISNUMBER(P78),IFERROR(IF(VLOOKUP(I78,'別記第８号様式_関係書類_就業規則等一覧（実績）'!$A$13:$G$35,7,FALSE)=0,"",2*VLOOKUP(I78,'別記第８号様式_関係書類_就業規則等一覧（実績）'!$A$13:$G$35,7,FALSE)),""),"")</f>
        <v/>
      </c>
      <c r="R78" s="190" t="str" cm="1">
        <f t="array" ref="R78">IF(L78&lt;&gt;"",
   IF(COUNT(M78:N78),L78*MIN(IF(M78:N78&lt;&gt;"",M78:N78)),""),
   IF(O78&lt;&gt;"",
      IF(COUNT(P78:Q78),O78*MIN(IF(P78:Q78&lt;&gt;"",P78:Q78)),""),
      ""
   )
)</f>
        <v/>
      </c>
      <c r="S78" s="188"/>
      <c r="W78" s="144"/>
      <c r="Y78" s="150" t="str">
        <f t="shared" si="2"/>
        <v/>
      </c>
    </row>
    <row r="79" spans="1:25" ht="19" customHeight="1">
      <c r="A79" s="151">
        <v>66</v>
      </c>
      <c r="B79" s="36"/>
      <c r="C79" s="36"/>
      <c r="D79" s="36"/>
      <c r="E79" s="36"/>
      <c r="F79" s="37"/>
      <c r="G79" s="37"/>
      <c r="H79" s="94"/>
      <c r="I79" s="38"/>
      <c r="J79" s="72"/>
      <c r="K79" s="39"/>
      <c r="L79" s="40"/>
      <c r="M79" s="73" t="str">
        <f t="shared" ref="M79:M113" si="3">IF(J79="〇",IF(ISNUMBER(MATCH(K79,$V$14:$V$17,0)),10000,""),IF(COUNTIF($V$14:$V$15,K79),10000,""))</f>
        <v/>
      </c>
      <c r="N79" s="153" t="str">
        <f>IF(ISNUMBER(M79),IFERROR(IF(VLOOKUP(I79,'別記第８号様式_関係書類_就業規則等一覧（実績）'!$A$13:$G$35,6,FALSE)=0,"",VLOOKUP(I79,'別記第８号様式_関係書類_就業規則等一覧（実績）'!$A$13:$G$35,6,FALSE)),""),"")</f>
        <v/>
      </c>
      <c r="O79" s="40"/>
      <c r="P79" s="73" t="str">
        <f t="shared" ref="P79:P113" si="4">IF(J79&lt;&gt;"〇",IF(OR(K79=$V$16,K79=$V$17),20000,""),"")</f>
        <v/>
      </c>
      <c r="Q79" s="153" t="str">
        <f>IF(ISNUMBER(P79),IFERROR(IF(VLOOKUP(I79,'別記第８号様式_関係書類_就業規則等一覧（実績）'!$A$13:$G$35,7,FALSE)=0,"",2*VLOOKUP(I79,'別記第８号様式_関係書類_就業規則等一覧（実績）'!$A$13:$G$35,7,FALSE)),""),"")</f>
        <v/>
      </c>
      <c r="R79" s="190" t="str" cm="1">
        <f t="array" ref="R79">IF(L79&lt;&gt;"",
   IF(COUNT(M79:N79),L79*MIN(IF(M79:N79&lt;&gt;"",M79:N79)),""),
   IF(O79&lt;&gt;"",
      IF(COUNT(P79:Q79),O79*MIN(IF(P79:Q79&lt;&gt;"",P79:Q79)),""),
      ""
   )
)</f>
        <v/>
      </c>
      <c r="S79" s="188"/>
      <c r="Y79" s="150" t="str">
        <f t="shared" ref="Y79:Y114" si="5">F79&amp;G79&amp;H79</f>
        <v/>
      </c>
    </row>
    <row r="80" spans="1:25" ht="19" customHeight="1">
      <c r="A80" s="151">
        <v>67</v>
      </c>
      <c r="B80" s="36"/>
      <c r="C80" s="36"/>
      <c r="D80" s="36"/>
      <c r="E80" s="36"/>
      <c r="F80" s="37"/>
      <c r="G80" s="37"/>
      <c r="H80" s="94"/>
      <c r="I80" s="38"/>
      <c r="J80" s="72"/>
      <c r="K80" s="39"/>
      <c r="L80" s="40"/>
      <c r="M80" s="73" t="str">
        <f t="shared" si="3"/>
        <v/>
      </c>
      <c r="N80" s="153" t="str">
        <f>IF(ISNUMBER(M80),IFERROR(IF(VLOOKUP(I80,'別記第８号様式_関係書類_就業規則等一覧（実績）'!$A$13:$G$35,6,FALSE)=0,"",VLOOKUP(I80,'別記第８号様式_関係書類_就業規則等一覧（実績）'!$A$13:$G$35,6,FALSE)),""),"")</f>
        <v/>
      </c>
      <c r="O80" s="40"/>
      <c r="P80" s="73" t="str">
        <f t="shared" si="4"/>
        <v/>
      </c>
      <c r="Q80" s="153" t="str">
        <f>IF(ISNUMBER(P80),IFERROR(IF(VLOOKUP(I80,'別記第８号様式_関係書類_就業規則等一覧（実績）'!$A$13:$G$35,7,FALSE)=0,"",2*VLOOKUP(I80,'別記第８号様式_関係書類_就業規則等一覧（実績）'!$A$13:$G$35,7,FALSE)),""),"")</f>
        <v/>
      </c>
      <c r="R80" s="190" t="str" cm="1">
        <f t="array" ref="R80">IF(L80&lt;&gt;"",
   IF(COUNT(M80:N80),L80*MIN(IF(M80:N80&lt;&gt;"",M80:N80)),""),
   IF(O80&lt;&gt;"",
      IF(COUNT(P80:Q80),O80*MIN(IF(P80:Q80&lt;&gt;"",P80:Q80)),""),
      ""
   )
)</f>
        <v/>
      </c>
      <c r="S80" s="188"/>
      <c r="Y80" s="150" t="str">
        <f t="shared" si="5"/>
        <v/>
      </c>
    </row>
    <row r="81" spans="1:25" ht="19" customHeight="1">
      <c r="A81" s="151">
        <v>68</v>
      </c>
      <c r="B81" s="36"/>
      <c r="C81" s="36"/>
      <c r="D81" s="36"/>
      <c r="E81" s="36"/>
      <c r="F81" s="37"/>
      <c r="G81" s="37"/>
      <c r="H81" s="94"/>
      <c r="I81" s="38"/>
      <c r="J81" s="72"/>
      <c r="K81" s="39"/>
      <c r="L81" s="40"/>
      <c r="M81" s="73" t="str">
        <f t="shared" si="3"/>
        <v/>
      </c>
      <c r="N81" s="153" t="str">
        <f>IF(ISNUMBER(M81),IFERROR(IF(VLOOKUP(I81,'別記第８号様式_関係書類_就業規則等一覧（実績）'!$A$13:$G$35,6,FALSE)=0,"",VLOOKUP(I81,'別記第８号様式_関係書類_就業規則等一覧（実績）'!$A$13:$G$35,6,FALSE)),""),"")</f>
        <v/>
      </c>
      <c r="O81" s="40"/>
      <c r="P81" s="73" t="str">
        <f t="shared" si="4"/>
        <v/>
      </c>
      <c r="Q81" s="153" t="str">
        <f>IF(ISNUMBER(P81),IFERROR(IF(VLOOKUP(I81,'別記第８号様式_関係書類_就業規則等一覧（実績）'!$A$13:$G$35,7,FALSE)=0,"",2*VLOOKUP(I81,'別記第８号様式_関係書類_就業規則等一覧（実績）'!$A$13:$G$35,7,FALSE)),""),"")</f>
        <v/>
      </c>
      <c r="R81" s="190" t="str" cm="1">
        <f t="array" ref="R81">IF(L81&lt;&gt;"",
   IF(COUNT(M81:N81),L81*MIN(IF(M81:N81&lt;&gt;"",M81:N81)),""),
   IF(O81&lt;&gt;"",
      IF(COUNT(P81:Q81),O81*MIN(IF(P81:Q81&lt;&gt;"",P81:Q81)),""),
      ""
   )
)</f>
        <v/>
      </c>
      <c r="S81" s="188"/>
      <c r="Y81" s="150" t="str">
        <f t="shared" si="5"/>
        <v/>
      </c>
    </row>
    <row r="82" spans="1:25" ht="19" customHeight="1">
      <c r="A82" s="151">
        <v>69</v>
      </c>
      <c r="B82" s="36"/>
      <c r="C82" s="36"/>
      <c r="D82" s="36"/>
      <c r="E82" s="36"/>
      <c r="F82" s="37"/>
      <c r="G82" s="37"/>
      <c r="H82" s="94"/>
      <c r="I82" s="38"/>
      <c r="J82" s="72"/>
      <c r="K82" s="39"/>
      <c r="L82" s="40"/>
      <c r="M82" s="73" t="str">
        <f t="shared" si="3"/>
        <v/>
      </c>
      <c r="N82" s="153" t="str">
        <f>IF(ISNUMBER(M82),IFERROR(IF(VLOOKUP(I82,'別記第８号様式_関係書類_就業規則等一覧（実績）'!$A$13:$G$35,6,FALSE)=0,"",VLOOKUP(I82,'別記第８号様式_関係書類_就業規則等一覧（実績）'!$A$13:$G$35,6,FALSE)),""),"")</f>
        <v/>
      </c>
      <c r="O82" s="40"/>
      <c r="P82" s="73" t="str">
        <f t="shared" si="4"/>
        <v/>
      </c>
      <c r="Q82" s="153" t="str">
        <f>IF(ISNUMBER(P82),IFERROR(IF(VLOOKUP(I82,'別記第８号様式_関係書類_就業規則等一覧（実績）'!$A$13:$G$35,7,FALSE)=0,"",2*VLOOKUP(I82,'別記第８号様式_関係書類_就業規則等一覧（実績）'!$A$13:$G$35,7,FALSE)),""),"")</f>
        <v/>
      </c>
      <c r="R82" s="190" t="str" cm="1">
        <f t="array" ref="R82">IF(L82&lt;&gt;"",
   IF(COUNT(M82:N82),L82*MIN(IF(M82:N82&lt;&gt;"",M82:N82)),""),
   IF(O82&lt;&gt;"",
      IF(COUNT(P82:Q82),O82*MIN(IF(P82:Q82&lt;&gt;"",P82:Q82)),""),
      ""
   )
)</f>
        <v/>
      </c>
      <c r="S82" s="188"/>
      <c r="Y82" s="150" t="str">
        <f t="shared" si="5"/>
        <v/>
      </c>
    </row>
    <row r="83" spans="1:25" ht="19" customHeight="1">
      <c r="A83" s="151">
        <v>70</v>
      </c>
      <c r="B83" s="36"/>
      <c r="C83" s="36"/>
      <c r="D83" s="36"/>
      <c r="E83" s="36"/>
      <c r="F83" s="37"/>
      <c r="G83" s="37"/>
      <c r="H83" s="94"/>
      <c r="I83" s="38"/>
      <c r="J83" s="72"/>
      <c r="K83" s="39"/>
      <c r="L83" s="40"/>
      <c r="M83" s="73" t="str">
        <f t="shared" si="3"/>
        <v/>
      </c>
      <c r="N83" s="153" t="str">
        <f>IF(ISNUMBER(M83),IFERROR(IF(VLOOKUP(I83,'別記第８号様式_関係書類_就業規則等一覧（実績）'!$A$13:$G$35,6,FALSE)=0,"",VLOOKUP(I83,'別記第８号様式_関係書類_就業規則等一覧（実績）'!$A$13:$G$35,6,FALSE)),""),"")</f>
        <v/>
      </c>
      <c r="O83" s="40"/>
      <c r="P83" s="73" t="str">
        <f t="shared" si="4"/>
        <v/>
      </c>
      <c r="Q83" s="153" t="str">
        <f>IF(ISNUMBER(P83),IFERROR(IF(VLOOKUP(I83,'別記第８号様式_関係書類_就業規則等一覧（実績）'!$A$13:$G$35,7,FALSE)=0,"",2*VLOOKUP(I83,'別記第８号様式_関係書類_就業規則等一覧（実績）'!$A$13:$G$35,7,FALSE)),""),"")</f>
        <v/>
      </c>
      <c r="R83" s="190" t="str" cm="1">
        <f t="array" ref="R83">IF(L83&lt;&gt;"",
   IF(COUNT(M83:N83),L83*MIN(IF(M83:N83&lt;&gt;"",M83:N83)),""),
   IF(O83&lt;&gt;"",
      IF(COUNT(P83:Q83),O83*MIN(IF(P83:Q83&lt;&gt;"",P83:Q83)),""),
      ""
   )
)</f>
        <v/>
      </c>
      <c r="S83" s="188"/>
      <c r="Y83" s="150" t="str">
        <f t="shared" si="5"/>
        <v/>
      </c>
    </row>
    <row r="84" spans="1:25" ht="19" customHeight="1">
      <c r="A84" s="151">
        <v>71</v>
      </c>
      <c r="B84" s="36"/>
      <c r="C84" s="36"/>
      <c r="D84" s="36"/>
      <c r="E84" s="36"/>
      <c r="F84" s="37"/>
      <c r="G84" s="37"/>
      <c r="H84" s="94"/>
      <c r="I84" s="38"/>
      <c r="J84" s="72"/>
      <c r="K84" s="39"/>
      <c r="L84" s="40"/>
      <c r="M84" s="73" t="str">
        <f t="shared" si="3"/>
        <v/>
      </c>
      <c r="N84" s="153" t="str">
        <f>IF(ISNUMBER(M84),IFERROR(IF(VLOOKUP(I84,'別記第８号様式_関係書類_就業規則等一覧（実績）'!$A$13:$G$35,6,FALSE)=0,"",VLOOKUP(I84,'別記第８号様式_関係書類_就業規則等一覧（実績）'!$A$13:$G$35,6,FALSE)),""),"")</f>
        <v/>
      </c>
      <c r="O84" s="40"/>
      <c r="P84" s="73" t="str">
        <f t="shared" si="4"/>
        <v/>
      </c>
      <c r="Q84" s="153" t="str">
        <f>IF(ISNUMBER(P84),IFERROR(IF(VLOOKUP(I84,'別記第８号様式_関係書類_就業規則等一覧（実績）'!$A$13:$G$35,7,FALSE)=0,"",2*VLOOKUP(I84,'別記第８号様式_関係書類_就業規則等一覧（実績）'!$A$13:$G$35,7,FALSE)),""),"")</f>
        <v/>
      </c>
      <c r="R84" s="190" t="str" cm="1">
        <f t="array" ref="R84">IF(L84&lt;&gt;"",
   IF(COUNT(M84:N84),L84*MIN(IF(M84:N84&lt;&gt;"",M84:N84)),""),
   IF(O84&lt;&gt;"",
      IF(COUNT(P84:Q84),O84*MIN(IF(P84:Q84&lt;&gt;"",P84:Q84)),""),
      ""
   )
)</f>
        <v/>
      </c>
      <c r="S84" s="188"/>
      <c r="Y84" s="150" t="str">
        <f t="shared" si="5"/>
        <v/>
      </c>
    </row>
    <row r="85" spans="1:25" ht="19" customHeight="1">
      <c r="A85" s="151">
        <v>72</v>
      </c>
      <c r="B85" s="36"/>
      <c r="C85" s="36"/>
      <c r="D85" s="36"/>
      <c r="E85" s="36"/>
      <c r="F85" s="37"/>
      <c r="G85" s="37"/>
      <c r="H85" s="94"/>
      <c r="I85" s="38"/>
      <c r="J85" s="72"/>
      <c r="K85" s="39"/>
      <c r="L85" s="40"/>
      <c r="M85" s="73" t="str">
        <f t="shared" si="3"/>
        <v/>
      </c>
      <c r="N85" s="153" t="str">
        <f>IF(ISNUMBER(M85),IFERROR(IF(VLOOKUP(I85,'別記第８号様式_関係書類_就業規則等一覧（実績）'!$A$13:$G$35,6,FALSE)=0,"",VLOOKUP(I85,'別記第８号様式_関係書類_就業規則等一覧（実績）'!$A$13:$G$35,6,FALSE)),""),"")</f>
        <v/>
      </c>
      <c r="O85" s="40"/>
      <c r="P85" s="73" t="str">
        <f t="shared" si="4"/>
        <v/>
      </c>
      <c r="Q85" s="153" t="str">
        <f>IF(ISNUMBER(P85),IFERROR(IF(VLOOKUP(I85,'別記第８号様式_関係書類_就業規則等一覧（実績）'!$A$13:$G$35,7,FALSE)=0,"",2*VLOOKUP(I85,'別記第８号様式_関係書類_就業規則等一覧（実績）'!$A$13:$G$35,7,FALSE)),""),"")</f>
        <v/>
      </c>
      <c r="R85" s="190" t="str" cm="1">
        <f t="array" ref="R85">IF(L85&lt;&gt;"",
   IF(COUNT(M85:N85),L85*MIN(IF(M85:N85&lt;&gt;"",M85:N85)),""),
   IF(O85&lt;&gt;"",
      IF(COUNT(P85:Q85),O85*MIN(IF(P85:Q85&lt;&gt;"",P85:Q85)),""),
      ""
   )
)</f>
        <v/>
      </c>
      <c r="S85" s="188"/>
      <c r="Y85" s="150" t="str">
        <f t="shared" si="5"/>
        <v/>
      </c>
    </row>
    <row r="86" spans="1:25" ht="19" customHeight="1">
      <c r="A86" s="151">
        <v>73</v>
      </c>
      <c r="B86" s="36"/>
      <c r="C86" s="36"/>
      <c r="D86" s="36"/>
      <c r="E86" s="36"/>
      <c r="F86" s="37"/>
      <c r="G86" s="37"/>
      <c r="H86" s="94"/>
      <c r="I86" s="38"/>
      <c r="J86" s="72"/>
      <c r="K86" s="39"/>
      <c r="L86" s="40"/>
      <c r="M86" s="73" t="str">
        <f t="shared" si="3"/>
        <v/>
      </c>
      <c r="N86" s="153" t="str">
        <f>IF(ISNUMBER(M86),IFERROR(IF(VLOOKUP(I86,'別記第８号様式_関係書類_就業規則等一覧（実績）'!$A$13:$G$35,6,FALSE)=0,"",VLOOKUP(I86,'別記第８号様式_関係書類_就業規則等一覧（実績）'!$A$13:$G$35,6,FALSE)),""),"")</f>
        <v/>
      </c>
      <c r="O86" s="40"/>
      <c r="P86" s="73" t="str">
        <f t="shared" si="4"/>
        <v/>
      </c>
      <c r="Q86" s="153" t="str">
        <f>IF(ISNUMBER(P86),IFERROR(IF(VLOOKUP(I86,'別記第８号様式_関係書類_就業規則等一覧（実績）'!$A$13:$G$35,7,FALSE)=0,"",2*VLOOKUP(I86,'別記第８号様式_関係書類_就業規則等一覧（実績）'!$A$13:$G$35,7,FALSE)),""),"")</f>
        <v/>
      </c>
      <c r="R86" s="190" t="str" cm="1">
        <f t="array" ref="R86">IF(L86&lt;&gt;"",
   IF(COUNT(M86:N86),L86*MIN(IF(M86:N86&lt;&gt;"",M86:N86)),""),
   IF(O86&lt;&gt;"",
      IF(COUNT(P86:Q86),O86*MIN(IF(P86:Q86&lt;&gt;"",P86:Q86)),""),
      ""
   )
)</f>
        <v/>
      </c>
      <c r="S86" s="188"/>
      <c r="Y86" s="150" t="str">
        <f t="shared" si="5"/>
        <v/>
      </c>
    </row>
    <row r="87" spans="1:25" ht="19" customHeight="1">
      <c r="A87" s="151">
        <v>74</v>
      </c>
      <c r="B87" s="36"/>
      <c r="C87" s="36"/>
      <c r="D87" s="36"/>
      <c r="E87" s="36"/>
      <c r="F87" s="37"/>
      <c r="G87" s="37"/>
      <c r="H87" s="94"/>
      <c r="I87" s="38"/>
      <c r="J87" s="72"/>
      <c r="K87" s="39"/>
      <c r="L87" s="40"/>
      <c r="M87" s="73" t="str">
        <f t="shared" si="3"/>
        <v/>
      </c>
      <c r="N87" s="153" t="str">
        <f>IF(ISNUMBER(M87),IFERROR(IF(VLOOKUP(I87,'別記第８号様式_関係書類_就業規則等一覧（実績）'!$A$13:$G$35,6,FALSE)=0,"",VLOOKUP(I87,'別記第８号様式_関係書類_就業規則等一覧（実績）'!$A$13:$G$35,6,FALSE)),""),"")</f>
        <v/>
      </c>
      <c r="O87" s="40"/>
      <c r="P87" s="73" t="str">
        <f t="shared" si="4"/>
        <v/>
      </c>
      <c r="Q87" s="153" t="str">
        <f>IF(ISNUMBER(P87),IFERROR(IF(VLOOKUP(I87,'別記第８号様式_関係書類_就業規則等一覧（実績）'!$A$13:$G$35,7,FALSE)=0,"",2*VLOOKUP(I87,'別記第８号様式_関係書類_就業規則等一覧（実績）'!$A$13:$G$35,7,FALSE)),""),"")</f>
        <v/>
      </c>
      <c r="R87" s="190" t="str" cm="1">
        <f t="array" ref="R87">IF(L87&lt;&gt;"",
   IF(COUNT(M87:N87),L87*MIN(IF(M87:N87&lt;&gt;"",M87:N87)),""),
   IF(O87&lt;&gt;"",
      IF(COUNT(P87:Q87),O87*MIN(IF(P87:Q87&lt;&gt;"",P87:Q87)),""),
      ""
   )
)</f>
        <v/>
      </c>
      <c r="S87" s="188"/>
      <c r="Y87" s="150" t="str">
        <f t="shared" si="5"/>
        <v/>
      </c>
    </row>
    <row r="88" spans="1:25" ht="19" customHeight="1">
      <c r="A88" s="151">
        <v>75</v>
      </c>
      <c r="B88" s="36"/>
      <c r="C88" s="36"/>
      <c r="D88" s="36"/>
      <c r="E88" s="36"/>
      <c r="F88" s="37"/>
      <c r="G88" s="37"/>
      <c r="H88" s="94"/>
      <c r="I88" s="38"/>
      <c r="J88" s="72"/>
      <c r="K88" s="39"/>
      <c r="L88" s="40"/>
      <c r="M88" s="73" t="str">
        <f t="shared" si="3"/>
        <v/>
      </c>
      <c r="N88" s="153" t="str">
        <f>IF(ISNUMBER(M88),IFERROR(IF(VLOOKUP(I88,'別記第８号様式_関係書類_就業規則等一覧（実績）'!$A$13:$G$35,6,FALSE)=0,"",VLOOKUP(I88,'別記第８号様式_関係書類_就業規則等一覧（実績）'!$A$13:$G$35,6,FALSE)),""),"")</f>
        <v/>
      </c>
      <c r="O88" s="40"/>
      <c r="P88" s="73" t="str">
        <f t="shared" si="4"/>
        <v/>
      </c>
      <c r="Q88" s="153" t="str">
        <f>IF(ISNUMBER(P88),IFERROR(IF(VLOOKUP(I88,'別記第８号様式_関係書類_就業規則等一覧（実績）'!$A$13:$G$35,7,FALSE)=0,"",2*VLOOKUP(I88,'別記第８号様式_関係書類_就業規則等一覧（実績）'!$A$13:$G$35,7,FALSE)),""),"")</f>
        <v/>
      </c>
      <c r="R88" s="190" t="str" cm="1">
        <f t="array" ref="R88">IF(L88&lt;&gt;"",
   IF(COUNT(M88:N88),L88*MIN(IF(M88:N88&lt;&gt;"",M88:N88)),""),
   IF(O88&lt;&gt;"",
      IF(COUNT(P88:Q88),O88*MIN(IF(P88:Q88&lt;&gt;"",P88:Q88)),""),
      ""
   )
)</f>
        <v/>
      </c>
      <c r="S88" s="188"/>
      <c r="Y88" s="150" t="str">
        <f t="shared" si="5"/>
        <v/>
      </c>
    </row>
    <row r="89" spans="1:25" ht="19" customHeight="1">
      <c r="A89" s="151">
        <v>76</v>
      </c>
      <c r="B89" s="36"/>
      <c r="C89" s="36"/>
      <c r="D89" s="36"/>
      <c r="E89" s="36"/>
      <c r="F89" s="37"/>
      <c r="G89" s="37"/>
      <c r="H89" s="94"/>
      <c r="I89" s="38"/>
      <c r="J89" s="72"/>
      <c r="K89" s="39"/>
      <c r="L89" s="40"/>
      <c r="M89" s="73" t="str">
        <f t="shared" si="3"/>
        <v/>
      </c>
      <c r="N89" s="153" t="str">
        <f>IF(ISNUMBER(M89),IFERROR(IF(VLOOKUP(I89,'別記第８号様式_関係書類_就業規則等一覧（実績）'!$A$13:$G$35,6,FALSE)=0,"",VLOOKUP(I89,'別記第８号様式_関係書類_就業規則等一覧（実績）'!$A$13:$G$35,6,FALSE)),""),"")</f>
        <v/>
      </c>
      <c r="O89" s="40"/>
      <c r="P89" s="73" t="str">
        <f t="shared" si="4"/>
        <v/>
      </c>
      <c r="Q89" s="153" t="str">
        <f>IF(ISNUMBER(P89),IFERROR(IF(VLOOKUP(I89,'別記第８号様式_関係書類_就業規則等一覧（実績）'!$A$13:$G$35,7,FALSE)=0,"",2*VLOOKUP(I89,'別記第８号様式_関係書類_就業規則等一覧（実績）'!$A$13:$G$35,7,FALSE)),""),"")</f>
        <v/>
      </c>
      <c r="R89" s="190" t="str" cm="1">
        <f t="array" ref="R89">IF(L89&lt;&gt;"",
   IF(COUNT(M89:N89),L89*MIN(IF(M89:N89&lt;&gt;"",M89:N89)),""),
   IF(O89&lt;&gt;"",
      IF(COUNT(P89:Q89),O89*MIN(IF(P89:Q89&lt;&gt;"",P89:Q89)),""),
      ""
   )
)</f>
        <v/>
      </c>
      <c r="S89" s="188"/>
      <c r="Y89" s="150" t="str">
        <f t="shared" si="5"/>
        <v/>
      </c>
    </row>
    <row r="90" spans="1:25" ht="19" customHeight="1">
      <c r="A90" s="151">
        <v>77</v>
      </c>
      <c r="B90" s="36"/>
      <c r="C90" s="36"/>
      <c r="D90" s="36"/>
      <c r="E90" s="36"/>
      <c r="F90" s="37"/>
      <c r="G90" s="37"/>
      <c r="H90" s="94"/>
      <c r="I90" s="38"/>
      <c r="J90" s="72"/>
      <c r="K90" s="39"/>
      <c r="L90" s="40"/>
      <c r="M90" s="73" t="str">
        <f t="shared" si="3"/>
        <v/>
      </c>
      <c r="N90" s="153" t="str">
        <f>IF(ISNUMBER(M90),IFERROR(IF(VLOOKUP(I90,'別記第８号様式_関係書類_就業規則等一覧（実績）'!$A$13:$G$35,6,FALSE)=0,"",VLOOKUP(I90,'別記第８号様式_関係書類_就業規則等一覧（実績）'!$A$13:$G$35,6,FALSE)),""),"")</f>
        <v/>
      </c>
      <c r="O90" s="40"/>
      <c r="P90" s="73" t="str">
        <f t="shared" si="4"/>
        <v/>
      </c>
      <c r="Q90" s="153" t="str">
        <f>IF(ISNUMBER(P90),IFERROR(IF(VLOOKUP(I90,'別記第８号様式_関係書類_就業規則等一覧（実績）'!$A$13:$G$35,7,FALSE)=0,"",2*VLOOKUP(I90,'別記第８号様式_関係書類_就業規則等一覧（実績）'!$A$13:$G$35,7,FALSE)),""),"")</f>
        <v/>
      </c>
      <c r="R90" s="190" t="str" cm="1">
        <f t="array" ref="R90">IF(L90&lt;&gt;"",
   IF(COUNT(M90:N90),L90*MIN(IF(M90:N90&lt;&gt;"",M90:N90)),""),
   IF(O90&lt;&gt;"",
      IF(COUNT(P90:Q90),O90*MIN(IF(P90:Q90&lt;&gt;"",P90:Q90)),""),
      ""
   )
)</f>
        <v/>
      </c>
      <c r="S90" s="188"/>
      <c r="Y90" s="150" t="str">
        <f t="shared" si="5"/>
        <v/>
      </c>
    </row>
    <row r="91" spans="1:25" ht="19" customHeight="1">
      <c r="A91" s="151">
        <v>78</v>
      </c>
      <c r="B91" s="36"/>
      <c r="C91" s="36"/>
      <c r="D91" s="36"/>
      <c r="E91" s="36"/>
      <c r="F91" s="37"/>
      <c r="G91" s="37"/>
      <c r="H91" s="94"/>
      <c r="I91" s="38"/>
      <c r="J91" s="72"/>
      <c r="K91" s="39"/>
      <c r="L91" s="40"/>
      <c r="M91" s="73" t="str">
        <f t="shared" si="3"/>
        <v/>
      </c>
      <c r="N91" s="153" t="str">
        <f>IF(ISNUMBER(M91),IFERROR(IF(VLOOKUP(I91,'別記第８号様式_関係書類_就業規則等一覧（実績）'!$A$13:$G$35,6,FALSE)=0,"",VLOOKUP(I91,'別記第８号様式_関係書類_就業規則等一覧（実績）'!$A$13:$G$35,6,FALSE)),""),"")</f>
        <v/>
      </c>
      <c r="O91" s="40"/>
      <c r="P91" s="73" t="str">
        <f t="shared" si="4"/>
        <v/>
      </c>
      <c r="Q91" s="153" t="str">
        <f>IF(ISNUMBER(P91),IFERROR(IF(VLOOKUP(I91,'別記第８号様式_関係書類_就業規則等一覧（実績）'!$A$13:$G$35,7,FALSE)=0,"",2*VLOOKUP(I91,'別記第８号様式_関係書類_就業規則等一覧（実績）'!$A$13:$G$35,7,FALSE)),""),"")</f>
        <v/>
      </c>
      <c r="R91" s="190" t="str" cm="1">
        <f t="array" ref="R91">IF(L91&lt;&gt;"",
   IF(COUNT(M91:N91),L91*MIN(IF(M91:N91&lt;&gt;"",M91:N91)),""),
   IF(O91&lt;&gt;"",
      IF(COUNT(P91:Q91),O91*MIN(IF(P91:Q91&lt;&gt;"",P91:Q91)),""),
      ""
   )
)</f>
        <v/>
      </c>
      <c r="S91" s="188"/>
      <c r="W91" s="144"/>
      <c r="Y91" s="150" t="str">
        <f t="shared" si="5"/>
        <v/>
      </c>
    </row>
    <row r="92" spans="1:25" ht="19" customHeight="1">
      <c r="A92" s="151">
        <v>79</v>
      </c>
      <c r="B92" s="36"/>
      <c r="C92" s="36"/>
      <c r="D92" s="36"/>
      <c r="E92" s="36"/>
      <c r="F92" s="37"/>
      <c r="G92" s="37"/>
      <c r="H92" s="94"/>
      <c r="I92" s="38"/>
      <c r="J92" s="72"/>
      <c r="K92" s="39"/>
      <c r="L92" s="40"/>
      <c r="M92" s="73" t="str">
        <f t="shared" si="3"/>
        <v/>
      </c>
      <c r="N92" s="153" t="str">
        <f>IF(ISNUMBER(M92),IFERROR(IF(VLOOKUP(I92,'別記第８号様式_関係書類_就業規則等一覧（実績）'!$A$13:$G$35,6,FALSE)=0,"",VLOOKUP(I92,'別記第８号様式_関係書類_就業規則等一覧（実績）'!$A$13:$G$35,6,FALSE)),""),"")</f>
        <v/>
      </c>
      <c r="O92" s="40"/>
      <c r="P92" s="73" t="str">
        <f t="shared" si="4"/>
        <v/>
      </c>
      <c r="Q92" s="153" t="str">
        <f>IF(ISNUMBER(P92),IFERROR(IF(VLOOKUP(I92,'別記第８号様式_関係書類_就業規則等一覧（実績）'!$A$13:$G$35,7,FALSE)=0,"",2*VLOOKUP(I92,'別記第８号様式_関係書類_就業規則等一覧（実績）'!$A$13:$G$35,7,FALSE)),""),"")</f>
        <v/>
      </c>
      <c r="R92" s="190" t="str" cm="1">
        <f t="array" ref="R92">IF(L92&lt;&gt;"",
   IF(COUNT(M92:N92),L92*MIN(IF(M92:N92&lt;&gt;"",M92:N92)),""),
   IF(O92&lt;&gt;"",
      IF(COUNT(P92:Q92),O92*MIN(IF(P92:Q92&lt;&gt;"",P92:Q92)),""),
      ""
   )
)</f>
        <v/>
      </c>
      <c r="S92" s="188"/>
      <c r="Y92" s="150" t="str">
        <f t="shared" si="5"/>
        <v/>
      </c>
    </row>
    <row r="93" spans="1:25" ht="19" customHeight="1">
      <c r="A93" s="151">
        <v>80</v>
      </c>
      <c r="B93" s="36"/>
      <c r="C93" s="36"/>
      <c r="D93" s="36"/>
      <c r="E93" s="36"/>
      <c r="F93" s="37"/>
      <c r="G93" s="37"/>
      <c r="H93" s="94"/>
      <c r="I93" s="38"/>
      <c r="J93" s="72"/>
      <c r="K93" s="39"/>
      <c r="L93" s="40"/>
      <c r="M93" s="73" t="str">
        <f t="shared" si="3"/>
        <v/>
      </c>
      <c r="N93" s="153" t="str">
        <f>IF(ISNUMBER(M93),IFERROR(IF(VLOOKUP(I93,'別記第８号様式_関係書類_就業規則等一覧（実績）'!$A$13:$G$35,6,FALSE)=0,"",VLOOKUP(I93,'別記第８号様式_関係書類_就業規則等一覧（実績）'!$A$13:$G$35,6,FALSE)),""),"")</f>
        <v/>
      </c>
      <c r="O93" s="40"/>
      <c r="P93" s="73" t="str">
        <f t="shared" si="4"/>
        <v/>
      </c>
      <c r="Q93" s="153" t="str">
        <f>IF(ISNUMBER(P93),IFERROR(IF(VLOOKUP(I93,'別記第８号様式_関係書類_就業規則等一覧（実績）'!$A$13:$G$35,7,FALSE)=0,"",2*VLOOKUP(I93,'別記第８号様式_関係書類_就業規則等一覧（実績）'!$A$13:$G$35,7,FALSE)),""),"")</f>
        <v/>
      </c>
      <c r="R93" s="190" t="str" cm="1">
        <f t="array" ref="R93">IF(L93&lt;&gt;"",
   IF(COUNT(M93:N93),L93*MIN(IF(M93:N93&lt;&gt;"",M93:N93)),""),
   IF(O93&lt;&gt;"",
      IF(COUNT(P93:Q93),O93*MIN(IF(P93:Q93&lt;&gt;"",P93:Q93)),""),
      ""
   )
)</f>
        <v/>
      </c>
      <c r="S93" s="188"/>
      <c r="Y93" s="150" t="str">
        <f t="shared" si="5"/>
        <v/>
      </c>
    </row>
    <row r="94" spans="1:25" ht="19" customHeight="1">
      <c r="A94" s="151">
        <v>81</v>
      </c>
      <c r="B94" s="36"/>
      <c r="C94" s="36"/>
      <c r="D94" s="36"/>
      <c r="E94" s="36"/>
      <c r="F94" s="37"/>
      <c r="G94" s="37"/>
      <c r="H94" s="94"/>
      <c r="I94" s="38"/>
      <c r="J94" s="72"/>
      <c r="K94" s="39"/>
      <c r="L94" s="40"/>
      <c r="M94" s="73" t="str">
        <f t="shared" si="3"/>
        <v/>
      </c>
      <c r="N94" s="153" t="str">
        <f>IF(ISNUMBER(M94),IFERROR(IF(VLOOKUP(I94,'別記第８号様式_関係書類_就業規則等一覧（実績）'!$A$13:$G$35,6,FALSE)=0,"",VLOOKUP(I94,'別記第８号様式_関係書類_就業規則等一覧（実績）'!$A$13:$G$35,6,FALSE)),""),"")</f>
        <v/>
      </c>
      <c r="O94" s="40"/>
      <c r="P94" s="73" t="str">
        <f t="shared" si="4"/>
        <v/>
      </c>
      <c r="Q94" s="153" t="str">
        <f>IF(ISNUMBER(P94),IFERROR(IF(VLOOKUP(I94,'別記第８号様式_関係書類_就業規則等一覧（実績）'!$A$13:$G$35,7,FALSE)=0,"",2*VLOOKUP(I94,'別記第８号様式_関係書類_就業規則等一覧（実績）'!$A$13:$G$35,7,FALSE)),""),"")</f>
        <v/>
      </c>
      <c r="R94" s="190" t="str" cm="1">
        <f t="array" ref="R94">IF(L94&lt;&gt;"",
   IF(COUNT(M94:N94),L94*MIN(IF(M94:N94&lt;&gt;"",M94:N94)),""),
   IF(O94&lt;&gt;"",
      IF(COUNT(P94:Q94),O94*MIN(IF(P94:Q94&lt;&gt;"",P94:Q94)),""),
      ""
   )
)</f>
        <v/>
      </c>
      <c r="S94" s="188"/>
      <c r="Y94" s="150" t="str">
        <f t="shared" si="5"/>
        <v/>
      </c>
    </row>
    <row r="95" spans="1:25" ht="19" customHeight="1">
      <c r="A95" s="151">
        <v>82</v>
      </c>
      <c r="B95" s="36"/>
      <c r="C95" s="36"/>
      <c r="D95" s="36"/>
      <c r="E95" s="36"/>
      <c r="F95" s="37"/>
      <c r="G95" s="37"/>
      <c r="H95" s="94"/>
      <c r="I95" s="38"/>
      <c r="J95" s="72"/>
      <c r="K95" s="39"/>
      <c r="L95" s="40"/>
      <c r="M95" s="73" t="str">
        <f t="shared" si="3"/>
        <v/>
      </c>
      <c r="N95" s="153" t="str">
        <f>IF(ISNUMBER(M95),IFERROR(IF(VLOOKUP(I95,'別記第８号様式_関係書類_就業規則等一覧（実績）'!$A$13:$G$35,6,FALSE)=0,"",VLOOKUP(I95,'別記第８号様式_関係書類_就業規則等一覧（実績）'!$A$13:$G$35,6,FALSE)),""),"")</f>
        <v/>
      </c>
      <c r="O95" s="40"/>
      <c r="P95" s="73" t="str">
        <f t="shared" si="4"/>
        <v/>
      </c>
      <c r="Q95" s="153" t="str">
        <f>IF(ISNUMBER(P95),IFERROR(IF(VLOOKUP(I95,'別記第８号様式_関係書類_就業規則等一覧（実績）'!$A$13:$G$35,7,FALSE)=0,"",2*VLOOKUP(I95,'別記第８号様式_関係書類_就業規則等一覧（実績）'!$A$13:$G$35,7,FALSE)),""),"")</f>
        <v/>
      </c>
      <c r="R95" s="190" t="str" cm="1">
        <f t="array" ref="R95">IF(L95&lt;&gt;"",
   IF(COUNT(M95:N95),L95*MIN(IF(M95:N95&lt;&gt;"",M95:N95)),""),
   IF(O95&lt;&gt;"",
      IF(COUNT(P95:Q95),O95*MIN(IF(P95:Q95&lt;&gt;"",P95:Q95)),""),
      ""
   )
)</f>
        <v/>
      </c>
      <c r="S95" s="188"/>
      <c r="Y95" s="150" t="str">
        <f t="shared" si="5"/>
        <v/>
      </c>
    </row>
    <row r="96" spans="1:25" ht="19" customHeight="1">
      <c r="A96" s="151">
        <v>83</v>
      </c>
      <c r="B96" s="36"/>
      <c r="C96" s="36"/>
      <c r="D96" s="36"/>
      <c r="E96" s="36"/>
      <c r="F96" s="37"/>
      <c r="G96" s="37"/>
      <c r="H96" s="94"/>
      <c r="I96" s="38"/>
      <c r="J96" s="72"/>
      <c r="K96" s="39"/>
      <c r="L96" s="40"/>
      <c r="M96" s="73" t="str">
        <f t="shared" si="3"/>
        <v/>
      </c>
      <c r="N96" s="153" t="str">
        <f>IF(ISNUMBER(M96),IFERROR(IF(VLOOKUP(I96,'別記第８号様式_関係書類_就業規則等一覧（実績）'!$A$13:$G$35,6,FALSE)=0,"",VLOOKUP(I96,'別記第８号様式_関係書類_就業規則等一覧（実績）'!$A$13:$G$35,6,FALSE)),""),"")</f>
        <v/>
      </c>
      <c r="O96" s="40"/>
      <c r="P96" s="73" t="str">
        <f t="shared" si="4"/>
        <v/>
      </c>
      <c r="Q96" s="153" t="str">
        <f>IF(ISNUMBER(P96),IFERROR(IF(VLOOKUP(I96,'別記第８号様式_関係書類_就業規則等一覧（実績）'!$A$13:$G$35,7,FALSE)=0,"",2*VLOOKUP(I96,'別記第８号様式_関係書類_就業規則等一覧（実績）'!$A$13:$G$35,7,FALSE)),""),"")</f>
        <v/>
      </c>
      <c r="R96" s="190" t="str" cm="1">
        <f t="array" ref="R96">IF(L96&lt;&gt;"",
   IF(COUNT(M96:N96),L96*MIN(IF(M96:N96&lt;&gt;"",M96:N96)),""),
   IF(O96&lt;&gt;"",
      IF(COUNT(P96:Q96),O96*MIN(IF(P96:Q96&lt;&gt;"",P96:Q96)),""),
      ""
   )
)</f>
        <v/>
      </c>
      <c r="S96" s="188"/>
      <c r="Y96" s="150" t="str">
        <f t="shared" si="5"/>
        <v/>
      </c>
    </row>
    <row r="97" spans="1:25" ht="19" customHeight="1">
      <c r="A97" s="151">
        <v>84</v>
      </c>
      <c r="B97" s="36"/>
      <c r="C97" s="36"/>
      <c r="D97" s="36"/>
      <c r="E97" s="36"/>
      <c r="F97" s="37"/>
      <c r="G97" s="37"/>
      <c r="H97" s="94"/>
      <c r="I97" s="38"/>
      <c r="J97" s="72"/>
      <c r="K97" s="39"/>
      <c r="L97" s="40"/>
      <c r="M97" s="73" t="str">
        <f t="shared" si="3"/>
        <v/>
      </c>
      <c r="N97" s="153" t="str">
        <f>IF(ISNUMBER(M97),IFERROR(IF(VLOOKUP(I97,'別記第８号様式_関係書類_就業規則等一覧（実績）'!$A$13:$G$35,6,FALSE)=0,"",VLOOKUP(I97,'別記第８号様式_関係書類_就業規則等一覧（実績）'!$A$13:$G$35,6,FALSE)),""),"")</f>
        <v/>
      </c>
      <c r="O97" s="40"/>
      <c r="P97" s="73" t="str">
        <f t="shared" si="4"/>
        <v/>
      </c>
      <c r="Q97" s="153" t="str">
        <f>IF(ISNUMBER(P97),IFERROR(IF(VLOOKUP(I97,'別記第８号様式_関係書類_就業規則等一覧（実績）'!$A$13:$G$35,7,FALSE)=0,"",2*VLOOKUP(I97,'別記第８号様式_関係書類_就業規則等一覧（実績）'!$A$13:$G$35,7,FALSE)),""),"")</f>
        <v/>
      </c>
      <c r="R97" s="190" t="str" cm="1">
        <f t="array" ref="R97">IF(L97&lt;&gt;"",
   IF(COUNT(M97:N97),L97*MIN(IF(M97:N97&lt;&gt;"",M97:N97)),""),
   IF(O97&lt;&gt;"",
      IF(COUNT(P97:Q97),O97*MIN(IF(P97:Q97&lt;&gt;"",P97:Q97)),""),
      ""
   )
)</f>
        <v/>
      </c>
      <c r="S97" s="188"/>
      <c r="Y97" s="150" t="str">
        <f t="shared" si="5"/>
        <v/>
      </c>
    </row>
    <row r="98" spans="1:25" ht="19" customHeight="1">
      <c r="A98" s="151">
        <v>85</v>
      </c>
      <c r="B98" s="36"/>
      <c r="C98" s="36"/>
      <c r="D98" s="36"/>
      <c r="E98" s="36"/>
      <c r="F98" s="37"/>
      <c r="G98" s="37"/>
      <c r="H98" s="94"/>
      <c r="I98" s="38"/>
      <c r="J98" s="72"/>
      <c r="K98" s="39"/>
      <c r="L98" s="40"/>
      <c r="M98" s="73" t="str">
        <f t="shared" si="3"/>
        <v/>
      </c>
      <c r="N98" s="153" t="str">
        <f>IF(ISNUMBER(M98),IFERROR(IF(VLOOKUP(I98,'別記第８号様式_関係書類_就業規則等一覧（実績）'!$A$13:$G$35,6,FALSE)=0,"",VLOOKUP(I98,'別記第８号様式_関係書類_就業規則等一覧（実績）'!$A$13:$G$35,6,FALSE)),""),"")</f>
        <v/>
      </c>
      <c r="O98" s="40"/>
      <c r="P98" s="73" t="str">
        <f t="shared" si="4"/>
        <v/>
      </c>
      <c r="Q98" s="153" t="str">
        <f>IF(ISNUMBER(P98),IFERROR(IF(VLOOKUP(I98,'別記第８号様式_関係書類_就業規則等一覧（実績）'!$A$13:$G$35,7,FALSE)=0,"",2*VLOOKUP(I98,'別記第８号様式_関係書類_就業規則等一覧（実績）'!$A$13:$G$35,7,FALSE)),""),"")</f>
        <v/>
      </c>
      <c r="R98" s="190" t="str" cm="1">
        <f t="array" ref="R98">IF(L98&lt;&gt;"",
   IF(COUNT(M98:N98),L98*MIN(IF(M98:N98&lt;&gt;"",M98:N98)),""),
   IF(O98&lt;&gt;"",
      IF(COUNT(P98:Q98),O98*MIN(IF(P98:Q98&lt;&gt;"",P98:Q98)),""),
      ""
   )
)</f>
        <v/>
      </c>
      <c r="S98" s="188"/>
      <c r="Y98" s="150" t="str">
        <f t="shared" si="5"/>
        <v/>
      </c>
    </row>
    <row r="99" spans="1:25" ht="19" customHeight="1">
      <c r="A99" s="151">
        <v>86</v>
      </c>
      <c r="B99" s="36"/>
      <c r="C99" s="36"/>
      <c r="D99" s="36"/>
      <c r="E99" s="36"/>
      <c r="F99" s="37"/>
      <c r="G99" s="37"/>
      <c r="H99" s="94"/>
      <c r="I99" s="38"/>
      <c r="J99" s="72"/>
      <c r="K99" s="39"/>
      <c r="L99" s="40"/>
      <c r="M99" s="73" t="str">
        <f t="shared" si="3"/>
        <v/>
      </c>
      <c r="N99" s="153" t="str">
        <f>IF(ISNUMBER(M99),IFERROR(IF(VLOOKUP(I99,'別記第８号様式_関係書類_就業規則等一覧（実績）'!$A$13:$G$35,6,FALSE)=0,"",VLOOKUP(I99,'別記第８号様式_関係書類_就業規則等一覧（実績）'!$A$13:$G$35,6,FALSE)),""),"")</f>
        <v/>
      </c>
      <c r="O99" s="40"/>
      <c r="P99" s="73" t="str">
        <f t="shared" si="4"/>
        <v/>
      </c>
      <c r="Q99" s="153" t="str">
        <f>IF(ISNUMBER(P99),IFERROR(IF(VLOOKUP(I99,'別記第８号様式_関係書類_就業規則等一覧（実績）'!$A$13:$G$35,7,FALSE)=0,"",2*VLOOKUP(I99,'別記第８号様式_関係書類_就業規則等一覧（実績）'!$A$13:$G$35,7,FALSE)),""),"")</f>
        <v/>
      </c>
      <c r="R99" s="190" t="str" cm="1">
        <f t="array" ref="R99">IF(L99&lt;&gt;"",
   IF(COUNT(M99:N99),L99*MIN(IF(M99:N99&lt;&gt;"",M99:N99)),""),
   IF(O99&lt;&gt;"",
      IF(COUNT(P99:Q99),O99*MIN(IF(P99:Q99&lt;&gt;"",P99:Q99)),""),
      ""
   )
)</f>
        <v/>
      </c>
      <c r="S99" s="188"/>
      <c r="Y99" s="150" t="str">
        <f t="shared" si="5"/>
        <v/>
      </c>
    </row>
    <row r="100" spans="1:25" ht="19" customHeight="1">
      <c r="A100" s="151">
        <v>87</v>
      </c>
      <c r="B100" s="36"/>
      <c r="C100" s="36"/>
      <c r="D100" s="36"/>
      <c r="E100" s="36"/>
      <c r="F100" s="37"/>
      <c r="G100" s="37"/>
      <c r="H100" s="94"/>
      <c r="I100" s="38"/>
      <c r="J100" s="72"/>
      <c r="K100" s="39"/>
      <c r="L100" s="40"/>
      <c r="M100" s="73" t="str">
        <f t="shared" si="3"/>
        <v/>
      </c>
      <c r="N100" s="153" t="str">
        <f>IF(ISNUMBER(M100),IFERROR(IF(VLOOKUP(I100,'別記第８号様式_関係書類_就業規則等一覧（実績）'!$A$13:$G$35,6,FALSE)=0,"",VLOOKUP(I100,'別記第８号様式_関係書類_就業規則等一覧（実績）'!$A$13:$G$35,6,FALSE)),""),"")</f>
        <v/>
      </c>
      <c r="O100" s="40"/>
      <c r="P100" s="73" t="str">
        <f t="shared" si="4"/>
        <v/>
      </c>
      <c r="Q100" s="153" t="str">
        <f>IF(ISNUMBER(P100),IFERROR(IF(VLOOKUP(I100,'別記第８号様式_関係書類_就業規則等一覧（実績）'!$A$13:$G$35,7,FALSE)=0,"",2*VLOOKUP(I100,'別記第８号様式_関係書類_就業規則等一覧（実績）'!$A$13:$G$35,7,FALSE)),""),"")</f>
        <v/>
      </c>
      <c r="R100" s="190" t="str" cm="1">
        <f t="array" ref="R100">IF(L100&lt;&gt;"",
   IF(COUNT(M100:N100),L100*MIN(IF(M100:N100&lt;&gt;"",M100:N100)),""),
   IF(O100&lt;&gt;"",
      IF(COUNT(P100:Q100),O100*MIN(IF(P100:Q100&lt;&gt;"",P100:Q100)),""),
      ""
   )
)</f>
        <v/>
      </c>
      <c r="S100" s="188"/>
      <c r="Y100" s="150" t="str">
        <f t="shared" si="5"/>
        <v/>
      </c>
    </row>
    <row r="101" spans="1:25" ht="19" customHeight="1">
      <c r="A101" s="151">
        <v>88</v>
      </c>
      <c r="B101" s="36"/>
      <c r="C101" s="36"/>
      <c r="D101" s="36"/>
      <c r="E101" s="36"/>
      <c r="F101" s="37"/>
      <c r="G101" s="37"/>
      <c r="H101" s="94"/>
      <c r="I101" s="38"/>
      <c r="J101" s="72"/>
      <c r="K101" s="39"/>
      <c r="L101" s="40"/>
      <c r="M101" s="73" t="str">
        <f t="shared" si="3"/>
        <v/>
      </c>
      <c r="N101" s="153" t="str">
        <f>IF(ISNUMBER(M101),IFERROR(IF(VLOOKUP(I101,'別記第８号様式_関係書類_就業規則等一覧（実績）'!$A$13:$G$35,6,FALSE)=0,"",VLOOKUP(I101,'別記第８号様式_関係書類_就業規則等一覧（実績）'!$A$13:$G$35,6,FALSE)),""),"")</f>
        <v/>
      </c>
      <c r="O101" s="40"/>
      <c r="P101" s="73" t="str">
        <f t="shared" si="4"/>
        <v/>
      </c>
      <c r="Q101" s="153" t="str">
        <f>IF(ISNUMBER(P101),IFERROR(IF(VLOOKUP(I101,'別記第８号様式_関係書類_就業規則等一覧（実績）'!$A$13:$G$35,7,FALSE)=0,"",2*VLOOKUP(I101,'別記第８号様式_関係書類_就業規則等一覧（実績）'!$A$13:$G$35,7,FALSE)),""),"")</f>
        <v/>
      </c>
      <c r="R101" s="190" t="str" cm="1">
        <f t="array" ref="R101">IF(L101&lt;&gt;"",
   IF(COUNT(M101:N101),L101*MIN(IF(M101:N101&lt;&gt;"",M101:N101)),""),
   IF(O101&lt;&gt;"",
      IF(COUNT(P101:Q101),O101*MIN(IF(P101:Q101&lt;&gt;"",P101:Q101)),""),
      ""
   )
)</f>
        <v/>
      </c>
      <c r="S101" s="188"/>
      <c r="Y101" s="150" t="str">
        <f t="shared" si="5"/>
        <v/>
      </c>
    </row>
    <row r="102" spans="1:25" ht="19" customHeight="1">
      <c r="A102" s="151">
        <v>89</v>
      </c>
      <c r="B102" s="36"/>
      <c r="C102" s="36"/>
      <c r="D102" s="36"/>
      <c r="E102" s="36"/>
      <c r="F102" s="37"/>
      <c r="G102" s="37"/>
      <c r="H102" s="94"/>
      <c r="I102" s="38"/>
      <c r="J102" s="72"/>
      <c r="K102" s="39"/>
      <c r="L102" s="40"/>
      <c r="M102" s="73" t="str">
        <f t="shared" si="3"/>
        <v/>
      </c>
      <c r="N102" s="153" t="str">
        <f>IF(ISNUMBER(M102),IFERROR(IF(VLOOKUP(I102,'別記第８号様式_関係書類_就業規則等一覧（実績）'!$A$13:$G$35,6,FALSE)=0,"",VLOOKUP(I102,'別記第８号様式_関係書類_就業規則等一覧（実績）'!$A$13:$G$35,6,FALSE)),""),"")</f>
        <v/>
      </c>
      <c r="O102" s="40"/>
      <c r="P102" s="73" t="str">
        <f t="shared" si="4"/>
        <v/>
      </c>
      <c r="Q102" s="153" t="str">
        <f>IF(ISNUMBER(P102),IFERROR(IF(VLOOKUP(I102,'別記第８号様式_関係書類_就業規則等一覧（実績）'!$A$13:$G$35,7,FALSE)=0,"",2*VLOOKUP(I102,'別記第８号様式_関係書類_就業規則等一覧（実績）'!$A$13:$G$35,7,FALSE)),""),"")</f>
        <v/>
      </c>
      <c r="R102" s="190" t="str" cm="1">
        <f t="array" ref="R102">IF(L102&lt;&gt;"",
   IF(COUNT(M102:N102),L102*MIN(IF(M102:N102&lt;&gt;"",M102:N102)),""),
   IF(O102&lt;&gt;"",
      IF(COUNT(P102:Q102),O102*MIN(IF(P102:Q102&lt;&gt;"",P102:Q102)),""),
      ""
   )
)</f>
        <v/>
      </c>
      <c r="S102" s="188"/>
      <c r="Y102" s="150" t="str">
        <f t="shared" si="5"/>
        <v/>
      </c>
    </row>
    <row r="103" spans="1:25" ht="19" customHeight="1">
      <c r="A103" s="151">
        <v>90</v>
      </c>
      <c r="B103" s="36"/>
      <c r="C103" s="36"/>
      <c r="D103" s="36"/>
      <c r="E103" s="36"/>
      <c r="F103" s="37"/>
      <c r="G103" s="37"/>
      <c r="H103" s="94"/>
      <c r="I103" s="38"/>
      <c r="J103" s="72"/>
      <c r="K103" s="39"/>
      <c r="L103" s="40"/>
      <c r="M103" s="73" t="str">
        <f t="shared" si="3"/>
        <v/>
      </c>
      <c r="N103" s="153" t="str">
        <f>IF(ISNUMBER(M103),IFERROR(IF(VLOOKUP(I103,'別記第８号様式_関係書類_就業規則等一覧（実績）'!$A$13:$G$35,6,FALSE)=0,"",VLOOKUP(I103,'別記第８号様式_関係書類_就業規則等一覧（実績）'!$A$13:$G$35,6,FALSE)),""),"")</f>
        <v/>
      </c>
      <c r="O103" s="40"/>
      <c r="P103" s="73" t="str">
        <f t="shared" si="4"/>
        <v/>
      </c>
      <c r="Q103" s="153" t="str">
        <f>IF(ISNUMBER(P103),IFERROR(IF(VLOOKUP(I103,'別記第８号様式_関係書類_就業規則等一覧（実績）'!$A$13:$G$35,7,FALSE)=0,"",2*VLOOKUP(I103,'別記第８号様式_関係書類_就業規則等一覧（実績）'!$A$13:$G$35,7,FALSE)),""),"")</f>
        <v/>
      </c>
      <c r="R103" s="190" t="str" cm="1">
        <f t="array" ref="R103">IF(L103&lt;&gt;"",
   IF(COUNT(M103:N103),L103*MIN(IF(M103:N103&lt;&gt;"",M103:N103)),""),
   IF(O103&lt;&gt;"",
      IF(COUNT(P103:Q103),O103*MIN(IF(P103:Q103&lt;&gt;"",P103:Q103)),""),
      ""
   )
)</f>
        <v/>
      </c>
      <c r="S103" s="188"/>
      <c r="Y103" s="150" t="str">
        <f t="shared" si="5"/>
        <v/>
      </c>
    </row>
    <row r="104" spans="1:25" ht="19" customHeight="1">
      <c r="A104" s="151">
        <v>91</v>
      </c>
      <c r="B104" s="36"/>
      <c r="C104" s="36"/>
      <c r="D104" s="36"/>
      <c r="E104" s="36"/>
      <c r="F104" s="37"/>
      <c r="G104" s="37"/>
      <c r="H104" s="94"/>
      <c r="I104" s="38"/>
      <c r="J104" s="72"/>
      <c r="K104" s="39"/>
      <c r="L104" s="40"/>
      <c r="M104" s="73" t="str">
        <f t="shared" si="3"/>
        <v/>
      </c>
      <c r="N104" s="153" t="str">
        <f>IF(ISNUMBER(M104),IFERROR(IF(VLOOKUP(I104,'別記第８号様式_関係書類_就業規則等一覧（実績）'!$A$13:$G$35,6,FALSE)=0,"",VLOOKUP(I104,'別記第８号様式_関係書類_就業規則等一覧（実績）'!$A$13:$G$35,6,FALSE)),""),"")</f>
        <v/>
      </c>
      <c r="O104" s="40"/>
      <c r="P104" s="73" t="str">
        <f t="shared" si="4"/>
        <v/>
      </c>
      <c r="Q104" s="153" t="str">
        <f>IF(ISNUMBER(P104),IFERROR(IF(VLOOKUP(I104,'別記第８号様式_関係書類_就業規則等一覧（実績）'!$A$13:$G$35,7,FALSE)=0,"",2*VLOOKUP(I104,'別記第８号様式_関係書類_就業規則等一覧（実績）'!$A$13:$G$35,7,FALSE)),""),"")</f>
        <v/>
      </c>
      <c r="R104" s="190" t="str" cm="1">
        <f t="array" ref="R104">IF(L104&lt;&gt;"",
   IF(COUNT(M104:N104),L104*MIN(IF(M104:N104&lt;&gt;"",M104:N104)),""),
   IF(O104&lt;&gt;"",
      IF(COUNT(P104:Q104),O104*MIN(IF(P104:Q104&lt;&gt;"",P104:Q104)),""),
      ""
   )
)</f>
        <v/>
      </c>
      <c r="S104" s="188"/>
      <c r="W104" s="144"/>
      <c r="Y104" s="150" t="str">
        <f t="shared" si="5"/>
        <v/>
      </c>
    </row>
    <row r="105" spans="1:25" ht="19" customHeight="1">
      <c r="A105" s="151">
        <v>92</v>
      </c>
      <c r="B105" s="36"/>
      <c r="C105" s="36"/>
      <c r="D105" s="36"/>
      <c r="E105" s="36"/>
      <c r="F105" s="37"/>
      <c r="G105" s="37"/>
      <c r="H105" s="94"/>
      <c r="I105" s="38"/>
      <c r="J105" s="72"/>
      <c r="K105" s="39"/>
      <c r="L105" s="40"/>
      <c r="M105" s="73" t="str">
        <f t="shared" si="3"/>
        <v/>
      </c>
      <c r="N105" s="153" t="str">
        <f>IF(ISNUMBER(M105),IFERROR(IF(VLOOKUP(I105,'別記第８号様式_関係書類_就業規則等一覧（実績）'!$A$13:$G$35,6,FALSE)=0,"",VLOOKUP(I105,'別記第８号様式_関係書類_就業規則等一覧（実績）'!$A$13:$G$35,6,FALSE)),""),"")</f>
        <v/>
      </c>
      <c r="O105" s="40"/>
      <c r="P105" s="73" t="str">
        <f t="shared" si="4"/>
        <v/>
      </c>
      <c r="Q105" s="153" t="str">
        <f>IF(ISNUMBER(P105),IFERROR(IF(VLOOKUP(I105,'別記第８号様式_関係書類_就業規則等一覧（実績）'!$A$13:$G$35,7,FALSE)=0,"",2*VLOOKUP(I105,'別記第８号様式_関係書類_就業規則等一覧（実績）'!$A$13:$G$35,7,FALSE)),""),"")</f>
        <v/>
      </c>
      <c r="R105" s="190" t="str" cm="1">
        <f t="array" ref="R105">IF(L105&lt;&gt;"",
   IF(COUNT(M105:N105),L105*MIN(IF(M105:N105&lt;&gt;"",M105:N105)),""),
   IF(O105&lt;&gt;"",
      IF(COUNT(P105:Q105),O105*MIN(IF(P105:Q105&lt;&gt;"",P105:Q105)),""),
      ""
   )
)</f>
        <v/>
      </c>
      <c r="S105" s="188"/>
      <c r="Y105" s="150" t="str">
        <f t="shared" si="5"/>
        <v/>
      </c>
    </row>
    <row r="106" spans="1:25" ht="19" customHeight="1">
      <c r="A106" s="151">
        <v>93</v>
      </c>
      <c r="B106" s="36"/>
      <c r="C106" s="36"/>
      <c r="D106" s="36"/>
      <c r="E106" s="36"/>
      <c r="F106" s="37"/>
      <c r="G106" s="37"/>
      <c r="H106" s="94"/>
      <c r="I106" s="38"/>
      <c r="J106" s="72"/>
      <c r="K106" s="39"/>
      <c r="L106" s="40"/>
      <c r="M106" s="73" t="str">
        <f t="shared" si="3"/>
        <v/>
      </c>
      <c r="N106" s="153" t="str">
        <f>IF(ISNUMBER(M106),IFERROR(IF(VLOOKUP(I106,'別記第８号様式_関係書類_就業規則等一覧（実績）'!$A$13:$G$35,6,FALSE)=0,"",VLOOKUP(I106,'別記第８号様式_関係書類_就業規則等一覧（実績）'!$A$13:$G$35,6,FALSE)),""),"")</f>
        <v/>
      </c>
      <c r="O106" s="40"/>
      <c r="P106" s="73" t="str">
        <f t="shared" si="4"/>
        <v/>
      </c>
      <c r="Q106" s="153" t="str">
        <f>IF(ISNUMBER(P106),IFERROR(IF(VLOOKUP(I106,'別記第８号様式_関係書類_就業規則等一覧（実績）'!$A$13:$G$35,7,FALSE)=0,"",2*VLOOKUP(I106,'別記第８号様式_関係書類_就業規則等一覧（実績）'!$A$13:$G$35,7,FALSE)),""),"")</f>
        <v/>
      </c>
      <c r="R106" s="190" t="str" cm="1">
        <f t="array" ref="R106">IF(L106&lt;&gt;"",
   IF(COUNT(M106:N106),L106*MIN(IF(M106:N106&lt;&gt;"",M106:N106)),""),
   IF(O106&lt;&gt;"",
      IF(COUNT(P106:Q106),O106*MIN(IF(P106:Q106&lt;&gt;"",P106:Q106)),""),
      ""
   )
)</f>
        <v/>
      </c>
      <c r="S106" s="188"/>
      <c r="Y106" s="150" t="str">
        <f t="shared" si="5"/>
        <v/>
      </c>
    </row>
    <row r="107" spans="1:25" ht="19" customHeight="1">
      <c r="A107" s="151">
        <v>94</v>
      </c>
      <c r="B107" s="36"/>
      <c r="C107" s="36"/>
      <c r="D107" s="36"/>
      <c r="E107" s="36"/>
      <c r="F107" s="37"/>
      <c r="G107" s="37"/>
      <c r="H107" s="94"/>
      <c r="I107" s="38"/>
      <c r="J107" s="72"/>
      <c r="K107" s="39"/>
      <c r="L107" s="40"/>
      <c r="M107" s="73" t="str">
        <f t="shared" si="3"/>
        <v/>
      </c>
      <c r="N107" s="153" t="str">
        <f>IF(ISNUMBER(M107),IFERROR(IF(VLOOKUP(I107,'別記第８号様式_関係書類_就業規則等一覧（実績）'!$A$13:$G$35,6,FALSE)=0,"",VLOOKUP(I107,'別記第８号様式_関係書類_就業規則等一覧（実績）'!$A$13:$G$35,6,FALSE)),""),"")</f>
        <v/>
      </c>
      <c r="O107" s="40"/>
      <c r="P107" s="73" t="str">
        <f t="shared" si="4"/>
        <v/>
      </c>
      <c r="Q107" s="153" t="str">
        <f>IF(ISNUMBER(P107),IFERROR(IF(VLOOKUP(I107,'別記第８号様式_関係書類_就業規則等一覧（実績）'!$A$13:$G$35,7,FALSE)=0,"",2*VLOOKUP(I107,'別記第８号様式_関係書類_就業規則等一覧（実績）'!$A$13:$G$35,7,FALSE)),""),"")</f>
        <v/>
      </c>
      <c r="R107" s="190" t="str" cm="1">
        <f t="array" ref="R107">IF(L107&lt;&gt;"",
   IF(COUNT(M107:N107),L107*MIN(IF(M107:N107&lt;&gt;"",M107:N107)),""),
   IF(O107&lt;&gt;"",
      IF(COUNT(P107:Q107),O107*MIN(IF(P107:Q107&lt;&gt;"",P107:Q107)),""),
      ""
   )
)</f>
        <v/>
      </c>
      <c r="S107" s="188"/>
      <c r="Y107" s="150" t="str">
        <f t="shared" si="5"/>
        <v/>
      </c>
    </row>
    <row r="108" spans="1:25" ht="19" customHeight="1">
      <c r="A108" s="151">
        <v>95</v>
      </c>
      <c r="B108" s="36"/>
      <c r="C108" s="36"/>
      <c r="D108" s="36"/>
      <c r="E108" s="36"/>
      <c r="F108" s="37"/>
      <c r="G108" s="37"/>
      <c r="H108" s="94"/>
      <c r="I108" s="38"/>
      <c r="J108" s="72"/>
      <c r="K108" s="39"/>
      <c r="L108" s="40"/>
      <c r="M108" s="73" t="str">
        <f t="shared" si="3"/>
        <v/>
      </c>
      <c r="N108" s="153" t="str">
        <f>IF(ISNUMBER(M108),IFERROR(IF(VLOOKUP(I108,'別記第８号様式_関係書類_就業規則等一覧（実績）'!$A$13:$G$35,6,FALSE)=0,"",VLOOKUP(I108,'別記第８号様式_関係書類_就業規則等一覧（実績）'!$A$13:$G$35,6,FALSE)),""),"")</f>
        <v/>
      </c>
      <c r="O108" s="40"/>
      <c r="P108" s="73" t="str">
        <f t="shared" si="4"/>
        <v/>
      </c>
      <c r="Q108" s="153" t="str">
        <f>IF(ISNUMBER(P108),IFERROR(IF(VLOOKUP(I108,'別記第８号様式_関係書類_就業規則等一覧（実績）'!$A$13:$G$35,7,FALSE)=0,"",2*VLOOKUP(I108,'別記第８号様式_関係書類_就業規則等一覧（実績）'!$A$13:$G$35,7,FALSE)),""),"")</f>
        <v/>
      </c>
      <c r="R108" s="190" t="str" cm="1">
        <f t="array" ref="R108">IF(L108&lt;&gt;"",
   IF(COUNT(M108:N108),L108*MIN(IF(M108:N108&lt;&gt;"",M108:N108)),""),
   IF(O108&lt;&gt;"",
      IF(COUNT(P108:Q108),O108*MIN(IF(P108:Q108&lt;&gt;"",P108:Q108)),""),
      ""
   )
)</f>
        <v/>
      </c>
      <c r="S108" s="188"/>
      <c r="Y108" s="150" t="str">
        <f t="shared" si="5"/>
        <v/>
      </c>
    </row>
    <row r="109" spans="1:25" ht="19" customHeight="1">
      <c r="A109" s="151">
        <v>96</v>
      </c>
      <c r="B109" s="36"/>
      <c r="C109" s="36"/>
      <c r="D109" s="36"/>
      <c r="E109" s="36"/>
      <c r="F109" s="37"/>
      <c r="G109" s="37"/>
      <c r="H109" s="94"/>
      <c r="I109" s="38"/>
      <c r="J109" s="72"/>
      <c r="K109" s="39"/>
      <c r="L109" s="40"/>
      <c r="M109" s="73" t="str">
        <f t="shared" si="3"/>
        <v/>
      </c>
      <c r="N109" s="153" t="str">
        <f>IF(ISNUMBER(M109),IFERROR(IF(VLOOKUP(I109,'別記第８号様式_関係書類_就業規則等一覧（実績）'!$A$13:$G$35,6,FALSE)=0,"",VLOOKUP(I109,'別記第８号様式_関係書類_就業規則等一覧（実績）'!$A$13:$G$35,6,FALSE)),""),"")</f>
        <v/>
      </c>
      <c r="O109" s="40"/>
      <c r="P109" s="73" t="str">
        <f t="shared" si="4"/>
        <v/>
      </c>
      <c r="Q109" s="153" t="str">
        <f>IF(ISNUMBER(P109),IFERROR(IF(VLOOKUP(I109,'別記第８号様式_関係書類_就業規則等一覧（実績）'!$A$13:$G$35,7,FALSE)=0,"",2*VLOOKUP(I109,'別記第８号様式_関係書類_就業規則等一覧（実績）'!$A$13:$G$35,7,FALSE)),""),"")</f>
        <v/>
      </c>
      <c r="R109" s="190" t="str" cm="1">
        <f t="array" ref="R109">IF(L109&lt;&gt;"",
   IF(COUNT(M109:N109),L109*MIN(IF(M109:N109&lt;&gt;"",M109:N109)),""),
   IF(O109&lt;&gt;"",
      IF(COUNT(P109:Q109),O109*MIN(IF(P109:Q109&lt;&gt;"",P109:Q109)),""),
      ""
   )
)</f>
        <v/>
      </c>
      <c r="S109" s="188"/>
      <c r="Y109" s="150" t="str">
        <f t="shared" si="5"/>
        <v/>
      </c>
    </row>
    <row r="110" spans="1:25" ht="19" customHeight="1">
      <c r="A110" s="151">
        <v>97</v>
      </c>
      <c r="B110" s="36"/>
      <c r="C110" s="36"/>
      <c r="D110" s="36"/>
      <c r="E110" s="36"/>
      <c r="F110" s="37"/>
      <c r="G110" s="37"/>
      <c r="H110" s="94"/>
      <c r="I110" s="38"/>
      <c r="J110" s="72"/>
      <c r="K110" s="39"/>
      <c r="L110" s="40"/>
      <c r="M110" s="73" t="str">
        <f t="shared" si="3"/>
        <v/>
      </c>
      <c r="N110" s="153" t="str">
        <f>IF(ISNUMBER(M110),IFERROR(IF(VLOOKUP(I110,'別記第８号様式_関係書類_就業規則等一覧（実績）'!$A$13:$G$35,6,FALSE)=0,"",VLOOKUP(I110,'別記第８号様式_関係書類_就業規則等一覧（実績）'!$A$13:$G$35,6,FALSE)),""),"")</f>
        <v/>
      </c>
      <c r="O110" s="40"/>
      <c r="P110" s="73" t="str">
        <f t="shared" si="4"/>
        <v/>
      </c>
      <c r="Q110" s="153" t="str">
        <f>IF(ISNUMBER(P110),IFERROR(IF(VLOOKUP(I110,'別記第８号様式_関係書類_就業規則等一覧（実績）'!$A$13:$G$35,7,FALSE)=0,"",2*VLOOKUP(I110,'別記第８号様式_関係書類_就業規則等一覧（実績）'!$A$13:$G$35,7,FALSE)),""),"")</f>
        <v/>
      </c>
      <c r="R110" s="190" t="str" cm="1">
        <f t="array" ref="R110">IF(L110&lt;&gt;"",
   IF(COUNT(M110:N110),L110*MIN(IF(M110:N110&lt;&gt;"",M110:N110)),""),
   IF(O110&lt;&gt;"",
      IF(COUNT(P110:Q110),O110*MIN(IF(P110:Q110&lt;&gt;"",P110:Q110)),""),
      ""
   )
)</f>
        <v/>
      </c>
      <c r="S110" s="188"/>
      <c r="Y110" s="150" t="str">
        <f t="shared" si="5"/>
        <v/>
      </c>
    </row>
    <row r="111" spans="1:25" ht="19" customHeight="1">
      <c r="A111" s="151">
        <v>98</v>
      </c>
      <c r="B111" s="36"/>
      <c r="C111" s="36"/>
      <c r="D111" s="36"/>
      <c r="E111" s="36"/>
      <c r="F111" s="37"/>
      <c r="G111" s="37"/>
      <c r="H111" s="94"/>
      <c r="I111" s="38"/>
      <c r="J111" s="72"/>
      <c r="K111" s="39"/>
      <c r="L111" s="40"/>
      <c r="M111" s="73" t="str">
        <f t="shared" si="3"/>
        <v/>
      </c>
      <c r="N111" s="153" t="str">
        <f>IF(ISNUMBER(M111),IFERROR(IF(VLOOKUP(I111,'別記第８号様式_関係書類_就業規則等一覧（実績）'!$A$13:$G$35,6,FALSE)=0,"",VLOOKUP(I111,'別記第８号様式_関係書類_就業規則等一覧（実績）'!$A$13:$G$35,6,FALSE)),""),"")</f>
        <v/>
      </c>
      <c r="O111" s="40"/>
      <c r="P111" s="73" t="str">
        <f t="shared" si="4"/>
        <v/>
      </c>
      <c r="Q111" s="153" t="str">
        <f>IF(ISNUMBER(P111),IFERROR(IF(VLOOKUP(I111,'別記第８号様式_関係書類_就業規則等一覧（実績）'!$A$13:$G$35,7,FALSE)=0,"",2*VLOOKUP(I111,'別記第８号様式_関係書類_就業規則等一覧（実績）'!$A$13:$G$35,7,FALSE)),""),"")</f>
        <v/>
      </c>
      <c r="R111" s="190" t="str" cm="1">
        <f t="array" ref="R111">IF(L111&lt;&gt;"",
   IF(COUNT(M111:N111),L111*MIN(IF(M111:N111&lt;&gt;"",M111:N111)),""),
   IF(O111&lt;&gt;"",
      IF(COUNT(P111:Q111),O111*MIN(IF(P111:Q111&lt;&gt;"",P111:Q111)),""),
      ""
   )
)</f>
        <v/>
      </c>
      <c r="S111" s="188"/>
      <c r="Y111" s="150" t="str">
        <f t="shared" si="5"/>
        <v/>
      </c>
    </row>
    <row r="112" spans="1:25" ht="19" customHeight="1">
      <c r="A112" s="151">
        <v>99</v>
      </c>
      <c r="B112" s="36"/>
      <c r="C112" s="36"/>
      <c r="D112" s="36"/>
      <c r="E112" s="36"/>
      <c r="F112" s="37"/>
      <c r="G112" s="37"/>
      <c r="H112" s="94"/>
      <c r="I112" s="38"/>
      <c r="J112" s="72"/>
      <c r="K112" s="39"/>
      <c r="L112" s="40"/>
      <c r="M112" s="73" t="str">
        <f t="shared" si="3"/>
        <v/>
      </c>
      <c r="N112" s="153" t="str">
        <f>IF(ISNUMBER(M112),IFERROR(IF(VLOOKUP(I112,'別記第８号様式_関係書類_就業規則等一覧（実績）'!$A$13:$G$35,6,FALSE)=0,"",VLOOKUP(I112,'別記第８号様式_関係書類_就業規則等一覧（実績）'!$A$13:$G$35,6,FALSE)),""),"")</f>
        <v/>
      </c>
      <c r="O112" s="40"/>
      <c r="P112" s="73" t="str">
        <f t="shared" si="4"/>
        <v/>
      </c>
      <c r="Q112" s="153" t="str">
        <f>IF(ISNUMBER(P112),IFERROR(IF(VLOOKUP(I112,'別記第８号様式_関係書類_就業規則等一覧（実績）'!$A$13:$G$35,7,FALSE)=0,"",2*VLOOKUP(I112,'別記第８号様式_関係書類_就業規則等一覧（実績）'!$A$13:$G$35,7,FALSE)),""),"")</f>
        <v/>
      </c>
      <c r="R112" s="190" t="str" cm="1">
        <f t="array" ref="R112">IF(L112&lt;&gt;"",
   IF(COUNT(M112:N112),L112*MIN(IF(M112:N112&lt;&gt;"",M112:N112)),""),
   IF(O112&lt;&gt;"",
      IF(COUNT(P112:Q112),O112*MIN(IF(P112:Q112&lt;&gt;"",P112:Q112)),""),
      ""
   )
)</f>
        <v/>
      </c>
      <c r="S112" s="188"/>
      <c r="Y112" s="150" t="str">
        <f t="shared" si="5"/>
        <v/>
      </c>
    </row>
    <row r="113" spans="1:29" ht="19" customHeight="1">
      <c r="A113" s="151">
        <v>100</v>
      </c>
      <c r="B113" s="36"/>
      <c r="C113" s="36"/>
      <c r="D113" s="36"/>
      <c r="E113" s="36"/>
      <c r="F113" s="37"/>
      <c r="G113" s="37"/>
      <c r="H113" s="94"/>
      <c r="I113" s="38"/>
      <c r="J113" s="72"/>
      <c r="K113" s="39"/>
      <c r="L113" s="40"/>
      <c r="M113" s="73" t="str">
        <f t="shared" si="3"/>
        <v/>
      </c>
      <c r="N113" s="153" t="str">
        <f>IF(ISNUMBER(M113),IFERROR(IF(VLOOKUP(I113,'別記第８号様式_関係書類_就業規則等一覧（実績）'!$A$13:$G$35,6,FALSE)=0,"",VLOOKUP(I113,'別記第８号様式_関係書類_就業規則等一覧（実績）'!$A$13:$G$35,6,FALSE)),""),"")</f>
        <v/>
      </c>
      <c r="O113" s="40"/>
      <c r="P113" s="73" t="str">
        <f t="shared" si="4"/>
        <v/>
      </c>
      <c r="Q113" s="153" t="str">
        <f>IF(ISNUMBER(P113),IFERROR(IF(VLOOKUP(I113,'別記第８号様式_関係書類_就業規則等一覧（実績）'!$A$13:$G$35,7,FALSE)=0,"",2*VLOOKUP(I113,'別記第８号様式_関係書類_就業規則等一覧（実績）'!$A$13:$G$35,7,FALSE)),""),"")</f>
        <v/>
      </c>
      <c r="R113" s="190" t="str" cm="1">
        <f t="array" ref="R113">IF(L113&lt;&gt;"",
   IF(COUNT(M113:N113),L113*MIN(IF(M113:N113&lt;&gt;"",M113:N113)),""),
   IF(O113&lt;&gt;"",
      IF(COUNT(P113:Q113),O113*MIN(IF(P113:Q113&lt;&gt;"",P113:Q113)),""),
      ""
   )
)</f>
        <v/>
      </c>
      <c r="S113" s="188"/>
      <c r="Y113" s="150" t="str">
        <f t="shared" si="5"/>
        <v/>
      </c>
    </row>
    <row r="114" spans="1:29" ht="18" customHeight="1">
      <c r="S114" s="189"/>
      <c r="Y114" s="150" t="str">
        <f t="shared" si="5"/>
        <v/>
      </c>
    </row>
    <row r="117" spans="1:29" s="128" customFormat="1" ht="128.15" customHeight="1">
      <c r="F117" s="129"/>
      <c r="G117" s="129"/>
      <c r="H117" s="130"/>
      <c r="I117" s="131"/>
      <c r="K117" s="129"/>
      <c r="L117" s="129"/>
      <c r="M117" s="132"/>
      <c r="N117" s="132"/>
      <c r="O117" s="129"/>
      <c r="P117" s="132"/>
      <c r="Q117" s="132"/>
      <c r="R117" s="129"/>
      <c r="S117" s="129"/>
      <c r="T117" s="129"/>
      <c r="U117" s="133"/>
      <c r="V117" s="129"/>
      <c r="W117" s="129"/>
      <c r="X117" s="129"/>
      <c r="Y117" s="129"/>
      <c r="Z117" s="129"/>
      <c r="AA117" s="129"/>
      <c r="AB117" s="129"/>
      <c r="AC117" s="129"/>
    </row>
  </sheetData>
  <sheetProtection algorithmName="SHA-512" hashValue="GlfthQ5D0CRy7OtVRqF3J2UozU2Tm7L5bt7M4FQspiseWrVFS6etSTZbLYW+GBp5YZPtvk2KBljrM+SPBf0Q1Q==" saltValue="xUSi3G/PJ1wcl9IznYPCOA==" spinCount="100000" sheet="1" objects="1" scenarios="1"/>
  <mergeCells count="11">
    <mergeCell ref="K12:K13"/>
    <mergeCell ref="L12:N12"/>
    <mergeCell ref="O12:Q12"/>
    <mergeCell ref="R12:R13"/>
    <mergeCell ref="S12:S13"/>
    <mergeCell ref="J12:J13"/>
    <mergeCell ref="C3:D3"/>
    <mergeCell ref="A12:A13"/>
    <mergeCell ref="B12:D12"/>
    <mergeCell ref="E12:H12"/>
    <mergeCell ref="I12:I13"/>
  </mergeCells>
  <phoneticPr fontId="5"/>
  <conditionalFormatting sqref="C14:C113">
    <cfRule type="expression" dxfId="12" priority="3">
      <formula>$Q14="月数オーバー！"</formula>
    </cfRule>
  </conditionalFormatting>
  <conditionalFormatting sqref="D14:K14 F15:I20 A14:B113 D15:E113 J15:K113">
    <cfRule type="expression" dxfId="11" priority="5">
      <formula>#REF!="月数オーバー！"</formula>
    </cfRule>
  </conditionalFormatting>
  <conditionalFormatting sqref="F21:G25 F28:G113">
    <cfRule type="expression" dxfId="10" priority="17">
      <formula>$E21="〇"</formula>
    </cfRule>
  </conditionalFormatting>
  <conditionalFormatting sqref="F21:G113 R14:R113">
    <cfRule type="expression" dxfId="9" priority="20">
      <formula>#REF!="月数オーバー！"</formula>
    </cfRule>
  </conditionalFormatting>
  <conditionalFormatting sqref="F14:H20">
    <cfRule type="expression" dxfId="8" priority="4">
      <formula>$E14="〇"</formula>
    </cfRule>
  </conditionalFormatting>
  <conditionalFormatting sqref="F26:H26">
    <cfRule type="expression" dxfId="7" priority="13">
      <formula>$E27="〇"</formula>
    </cfRule>
  </conditionalFormatting>
  <conditionalFormatting sqref="F27:H27">
    <cfRule type="expression" dxfId="6" priority="14">
      <formula>#REF!="〇"</formula>
    </cfRule>
  </conditionalFormatting>
  <conditionalFormatting sqref="H21:H113">
    <cfRule type="expression" dxfId="5" priority="12">
      <formula>$E21="〇"</formula>
    </cfRule>
  </conditionalFormatting>
  <conditionalFormatting sqref="H21:I113">
    <cfRule type="expression" dxfId="4" priority="15">
      <formula>#REF!="月数オーバー！"</formula>
    </cfRule>
  </conditionalFormatting>
  <conditionalFormatting sqref="L14:L113">
    <cfRule type="expression" dxfId="3" priority="10">
      <formula>AND($K14&lt;&gt;"", $J14&lt;&gt;"〇", COUNTIF($V$14:$V$15,$K14)=0)</formula>
    </cfRule>
  </conditionalFormatting>
  <conditionalFormatting sqref="M14:M113">
    <cfRule type="expression" dxfId="2" priority="11">
      <formula>AND($K14&lt;&gt;"", $J14&lt;&gt;"〇", COUNTIF($V$14:$V$15,$K14)=0)</formula>
    </cfRule>
  </conditionalFormatting>
  <conditionalFormatting sqref="O14:P113">
    <cfRule type="expression" dxfId="1" priority="8">
      <formula>AND($M14&lt;&gt;"", ISNUMBER($M14))</formula>
    </cfRule>
  </conditionalFormatting>
  <conditionalFormatting sqref="U8">
    <cfRule type="cellIs" dxfId="0" priority="1" operator="equal">
      <formula>"error"</formula>
    </cfRule>
  </conditionalFormatting>
  <dataValidations count="9">
    <dataValidation type="list" allowBlank="1" showInputMessage="1" showErrorMessage="1" sqref="J14:J113" xr:uid="{117A9534-FCD8-4E69-96F8-9F96467C6FE7}">
      <formula1>$X$14</formula1>
    </dataValidation>
    <dataValidation type="list" allowBlank="1" showInputMessage="1" showErrorMessage="1" sqref="I14:I113" xr:uid="{6F723928-AA70-4407-B651-0F6D0B1C800C}">
      <formula1>"a,b,c,d,e,f,g,h,I,j,k,l,m,n,o,1,2"</formula1>
    </dataValidation>
    <dataValidation type="list" allowBlank="1" showInputMessage="1" showErrorMessage="1" sqref="E14:E113" xr:uid="{B8A7FC33-7A9A-450C-B202-D7586A5CE561}">
      <formula1>"〇"</formula1>
    </dataValidation>
    <dataValidation type="list" allowBlank="1" showInputMessage="1" showErrorMessage="1" sqref="C21:C113" xr:uid="{0A29D72B-67AB-4BDD-9EF0-96C5BC7F3D18}">
      <formula1>$U$14:$U$32</formula1>
    </dataValidation>
    <dataValidation type="list" allowBlank="1" showInputMessage="1" showErrorMessage="1" sqref="K14:K113" xr:uid="{05AAC4BE-1F65-48C6-9165-6EAE845C123B}">
      <formula1>$V$14:$V$17</formula1>
    </dataValidation>
    <dataValidation type="list" allowBlank="1" showInputMessage="1" showErrorMessage="1" sqref="O14:O113 L14:L113" xr:uid="{6597296A-9FC1-4398-B9A9-4B61FFDDA69E}">
      <formula1>$W$14:$W$25</formula1>
    </dataValidation>
    <dataValidation type="list" allowBlank="1" showInputMessage="1" showErrorMessage="1" sqref="C15:C20" xr:uid="{69AB37D7-F5E4-443E-A09C-8739A8EC82A6}">
      <formula1>$T$12:$T$42</formula1>
    </dataValidation>
    <dataValidation type="whole" allowBlank="1" showInputMessage="1" showErrorMessage="1" sqref="S14:S113" xr:uid="{88E7EAB6-C108-4361-B2F8-20DE48B63719}">
      <formula1>1</formula1>
      <formula2>240000</formula2>
    </dataValidation>
    <dataValidation type="list" allowBlank="1" showInputMessage="1" showErrorMessage="1" sqref="C14" xr:uid="{E06070E1-D735-477F-BE49-575B210B2681}">
      <formula1>$U$14:$U$44</formula1>
    </dataValidation>
  </dataValidations>
  <pageMargins left="0.7" right="0.7" top="0.75" bottom="0.75" header="0.3" footer="0.3"/>
  <pageSetup paperSize="9" scale="44" fitToHeight="0" orientation="landscape" r:id="rId1"/>
  <rowBreaks count="1" manualBreakCount="1">
    <brk id="54" max="19" man="1"/>
  </rowBreaks>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4A4C2-3284-45B3-90BC-D26BBB634F0D}">
  <sheetPr>
    <tabColor theme="5"/>
  </sheetPr>
  <dimension ref="A1:P117"/>
  <sheetViews>
    <sheetView view="pageBreakPreview" zoomScale="85" zoomScaleNormal="70" zoomScaleSheetLayoutView="85" workbookViewId="0">
      <selection activeCell="B7" sqref="B7"/>
    </sheetView>
  </sheetViews>
  <sheetFormatPr defaultColWidth="8.58203125" defaultRowHeight="15"/>
  <cols>
    <col min="1" max="1" width="4" style="155" customWidth="1"/>
    <col min="2" max="2" width="15" style="155" hidden="1" customWidth="1"/>
    <col min="3" max="3" width="15.83203125" style="156" customWidth="1"/>
    <col min="4" max="4" width="31.33203125" style="155" hidden="1" customWidth="1"/>
    <col min="5" max="5" width="21.58203125" style="155" customWidth="1"/>
    <col min="6" max="7" width="17.58203125" style="155" customWidth="1"/>
    <col min="8" max="10" width="14.58203125" style="155" customWidth="1"/>
    <col min="11" max="14" width="19.58203125" style="155" customWidth="1"/>
    <col min="15" max="16" width="0" style="155" hidden="1" customWidth="1"/>
    <col min="17" max="16384" width="8.58203125" style="155"/>
  </cols>
  <sheetData>
    <row r="1" spans="1:14" ht="27.65" customHeight="1">
      <c r="A1" s="323" t="s">
        <v>194</v>
      </c>
      <c r="B1" s="324"/>
      <c r="C1" s="324"/>
      <c r="D1" s="324"/>
      <c r="E1" s="324"/>
      <c r="F1" s="324"/>
      <c r="G1" s="324"/>
      <c r="H1" s="324"/>
      <c r="I1" s="324"/>
      <c r="J1" s="324"/>
      <c r="K1" s="324"/>
      <c r="L1" s="324"/>
      <c r="M1" s="324"/>
    </row>
    <row r="3" spans="1:14" ht="19">
      <c r="J3" s="113" t="s">
        <v>114</v>
      </c>
      <c r="K3" s="325" t="str">
        <f>IF(【入力】基本情報シート!J27="","",【入力】基本情報シート!J27)</f>
        <v/>
      </c>
      <c r="L3" s="325"/>
      <c r="M3" s="325"/>
    </row>
    <row r="6" spans="1:14" ht="38.5" customHeight="1">
      <c r="A6" s="157" t="s">
        <v>115</v>
      </c>
      <c r="B6" s="191" t="s">
        <v>120</v>
      </c>
      <c r="C6" s="159" t="s">
        <v>100</v>
      </c>
      <c r="D6" s="159" t="s">
        <v>228</v>
      </c>
      <c r="E6" s="159" t="s">
        <v>116</v>
      </c>
      <c r="F6" s="157" t="s">
        <v>117</v>
      </c>
      <c r="G6" s="159" t="s">
        <v>121</v>
      </c>
      <c r="H6" s="159" t="s">
        <v>247</v>
      </c>
      <c r="I6" s="157" t="s">
        <v>118</v>
      </c>
      <c r="J6" s="157" t="s">
        <v>119</v>
      </c>
      <c r="K6" s="157" t="s">
        <v>199</v>
      </c>
      <c r="L6" s="192" t="s">
        <v>242</v>
      </c>
      <c r="M6" s="157" t="s">
        <v>200</v>
      </c>
      <c r="N6" s="192" t="s">
        <v>201</v>
      </c>
    </row>
    <row r="7" spans="1:14" ht="20.149999999999999" customHeight="1">
      <c r="A7" s="161">
        <v>1</v>
      </c>
      <c r="B7" s="161" t="str">
        <f>IF('別記第８号様式別紙_対象者一覧（実績）'!B14="","",'別記第８号様式別紙_対象者一覧（実績）'!B14)</f>
        <v/>
      </c>
      <c r="C7" s="163" t="str">
        <f>IF(B7="","",VLOOKUP($B7,'別記第８号様式別紙_対象者一覧（実績）'!$B$14:$P$112,1,FALSE))</f>
        <v/>
      </c>
      <c r="D7" s="164" t="str">
        <f>IF(B7="","",IFERROR(VLOOKUP($B7,'別記第８号様式別紙_対象者一覧（実績）'!$B$14:$Q$112,2,FALSE),""))</f>
        <v/>
      </c>
      <c r="E7" s="164" t="str">
        <f>IF(B7="","",VLOOKUP($B7,'別記第８号様式別紙_対象者一覧（実績）'!$B$14:$P$112,3,FALSE))</f>
        <v/>
      </c>
      <c r="F7" s="165" t="str">
        <f>IF(B7="","",SUMIF('別記第８号様式別紙_対象者一覧（実績）'!B$14:$B$112,B7,'別記第８号様式別紙_対象者一覧（実績）'!$S$14:$S$112)*1.15)</f>
        <v/>
      </c>
      <c r="G7" s="165" t="str">
        <f>F7</f>
        <v/>
      </c>
      <c r="H7" s="164" t="str">
        <f>IF(B7="","",COUNTIF('別記第８号様式別紙_対象者一覧（実績）'!$B$14:$B$112,B7))</f>
        <v/>
      </c>
      <c r="I7" s="164" t="str">
        <f>IF(B7="","",COUNTIFS('別記第８号様式別紙_対象者一覧（実績）'!$B$12:$B$111,B7,'別記第８号様式_関係書類_事業所別一覧 (実績報告)'!$E$12:$E$111,"〇"))</f>
        <v/>
      </c>
      <c r="J7" s="164" t="str">
        <f>IF(C7="","",COUNTIFS('別記第８号様式別紙_対象者一覧（実績）'!$B$12:$B$111,C7,'別記第８号様式別紙_対象者一覧（実績）'!$J$12:$J$111,"〇"))</f>
        <v/>
      </c>
      <c r="K7" s="164" t="str">
        <f>IF(B7="","",COUNTIFS('別記第８号様式別紙_対象者一覧（実績）'!$K$14:$K$113,$K$6))</f>
        <v/>
      </c>
      <c r="L7" s="164" t="str">
        <f>IF(B7="","",COUNTIFS('別記第８号様式別紙_対象者一覧（実績）'!$K$14:$K$113,$L$6))</f>
        <v/>
      </c>
      <c r="M7" s="164" t="str">
        <f>IF(B7="","",COUNTIFS('別記第８号様式別紙_対象者一覧（実績）'!$K$14:$K$113,$M$6))</f>
        <v/>
      </c>
      <c r="N7" s="164" t="str">
        <f>IF(C7="","",COUNTIFS('別記第８号様式別紙_対象者一覧（実績）'!$K$14:$K$113,$N$6))</f>
        <v/>
      </c>
    </row>
    <row r="8" spans="1:14" ht="20.149999999999999" customHeight="1">
      <c r="A8" s="161">
        <v>2</v>
      </c>
      <c r="B8" s="161" t="str" cm="1">
        <f t="array" ref="B8">IFERROR(
    IF(
        INDEX('別記第８号様式別紙_対象者一覧（実績）'!$B$14:$B$112,
            MATCH(0,
                COUNTIF(B$7:B7,'別記第８号様式別紙_対象者一覧（実績）'!$B$14:$B$112),
            0)
        )=0,
        "",
        INDEX('別記第８号様式別紙_対象者一覧（実績）'!$B$14:$B$112,
            MATCH(0,
                COUNTIF(B$7:B7,'別記第８号様式別紙_対象者一覧（実績）'!$B$14:$B$112),
            0)
        )
    ),
"")</f>
        <v/>
      </c>
      <c r="C8" s="163" t="str">
        <f>IF(B8="","",VLOOKUP($B8,'別記第８号様式別紙_対象者一覧（実績）'!$B$14:$P$112,1,FALSE))</f>
        <v/>
      </c>
      <c r="D8" s="164" t="str">
        <f>IF(B8="","",IFERROR(VLOOKUP($B8,'別記第８号様式別紙_対象者一覧（実績）'!$B$14:$Q$112,2,FALSE),""))</f>
        <v/>
      </c>
      <c r="E8" s="164" t="str">
        <f>IF(B8="","",VLOOKUP($B8,別記第１号様式別紙_対象者一覧!$B$12:$P$112,3,FALSE))</f>
        <v/>
      </c>
      <c r="F8" s="165" t="str">
        <f>IF(B8="","",SUMIF('別記第８号様式別紙_対象者一覧（実績）'!B$14:$B$112,B8,'別記第８号様式別紙_対象者一覧（実績）'!$S$14:$S$112)*1.15)</f>
        <v/>
      </c>
      <c r="G8" s="165" t="str">
        <f t="shared" ref="G8:G26" si="0">F8</f>
        <v/>
      </c>
      <c r="H8" s="164" t="str">
        <f>IF(B8="","",COUNTIF('別記第８号様式別紙_対象者一覧（実績）'!$B$14:$B$112,B8))</f>
        <v/>
      </c>
      <c r="I8" s="164" t="str">
        <f>IF(B8="","",COUNTIFS('別記第８号様式別紙_対象者一覧（実績）'!$B$12:$B$111,B8,'別記第８号様式_関係書類_事業所別一覧 (実績報告)'!$E$12:$E$111,"〇"))</f>
        <v/>
      </c>
      <c r="J8" s="164" t="str">
        <f>IF(C8="","",COUNTIFS('別記第８号様式別紙_対象者一覧（実績）'!$B$12:$B$111,C8,'別記第８号様式別紙_対象者一覧（実績）'!$J$12:$J$111,"〇"))</f>
        <v/>
      </c>
      <c r="K8" s="164" t="str">
        <f>IF(B8="","",COUNTIFS('別記第８号様式別紙_対象者一覧（実績）'!$K$14:$K$113,$K$6))</f>
        <v/>
      </c>
      <c r="L8" s="164" t="str">
        <f>IF(B8="","",COUNTIFS('別記第８号様式別紙_対象者一覧（実績）'!$K$14:$K$113,$L$6))</f>
        <v/>
      </c>
      <c r="M8" s="164" t="str">
        <f>IF(B8="","",COUNTIFS('別記第８号様式別紙_対象者一覧（実績）'!$K$14:$K$113,$M$6))</f>
        <v/>
      </c>
      <c r="N8" s="164" t="str">
        <f>IF(C8="","",COUNTIFS('別記第８号様式別紙_対象者一覧（実績）'!$K$14:$K$113,$N$6))</f>
        <v/>
      </c>
    </row>
    <row r="9" spans="1:14" ht="20.149999999999999" customHeight="1">
      <c r="A9" s="161">
        <v>3</v>
      </c>
      <c r="B9" s="161" t="str" cm="1">
        <f t="array" ref="B9">IFERROR(
    IF(
        INDEX('別記第８号様式別紙_対象者一覧（実績）'!$B$14:$B$112,
            MATCH(0,
                COUNTIF(B$7:B8,'別記第８号様式別紙_対象者一覧（実績）'!$B$14:$B$112),
            0)
        )=0,
        "",
        INDEX('別記第８号様式別紙_対象者一覧（実績）'!$B$14:$B$112,
            MATCH(0,
                COUNTIF(B$7:B8,'別記第８号様式別紙_対象者一覧（実績）'!$B$14:$B$112),
            0)
        )
    ),
"")</f>
        <v/>
      </c>
      <c r="C9" s="163" t="str">
        <f>IF(B9="","",VLOOKUP($B9,'別記第８号様式別紙_対象者一覧（実績）'!$B$14:$P$112,1,FALSE))</f>
        <v/>
      </c>
      <c r="D9" s="164" t="str">
        <f>IF(B9="","",IFERROR(VLOOKUP($B9,'別記第８号様式別紙_対象者一覧（実績）'!$B$14:$Q$112,2,FALSE),""))</f>
        <v/>
      </c>
      <c r="E9" s="164" t="str">
        <f>IF(B9="","",VLOOKUP($B9,別記第１号様式別紙_対象者一覧!$B$12:$P$112,3,FALSE))</f>
        <v/>
      </c>
      <c r="F9" s="165" t="str">
        <f>IF(B9="","",SUMIF('別記第８号様式別紙_対象者一覧（実績）'!B$14:$B$112,B9,'別記第８号様式別紙_対象者一覧（実績）'!$S$14:$S$112)*1.15)</f>
        <v/>
      </c>
      <c r="G9" s="165" t="str">
        <f t="shared" si="0"/>
        <v/>
      </c>
      <c r="H9" s="164" t="str">
        <f>IF(B9="","",COUNTIF('別記第８号様式別紙_対象者一覧（実績）'!$B$14:$B$112,B9))</f>
        <v/>
      </c>
      <c r="I9" s="164" t="str">
        <f>IF(B9="","",COUNTIFS('別記第８号様式別紙_対象者一覧（実績）'!$B$12:$B$111,B9,'別記第８号様式_関係書類_事業所別一覧 (実績報告)'!$E$12:$E$111,"〇"))</f>
        <v/>
      </c>
      <c r="J9" s="164" t="str">
        <f>IF(C9="","",COUNTIFS('別記第８号様式別紙_対象者一覧（実績）'!$B$12:$B$111,C9,'別記第８号様式別紙_対象者一覧（実績）'!$J$12:$J$111,"〇"))</f>
        <v/>
      </c>
      <c r="K9" s="164" t="str">
        <f>IF(B9="","",COUNTIFS('別記第８号様式別紙_対象者一覧（実績）'!$K$14:$K$113,$K$6))</f>
        <v/>
      </c>
      <c r="L9" s="164" t="str">
        <f>IF(B9="","",COUNTIFS('別記第８号様式別紙_対象者一覧（実績）'!$K$14:$K$113,$L$6))</f>
        <v/>
      </c>
      <c r="M9" s="164" t="str">
        <f>IF(B9="","",COUNTIFS('別記第８号様式別紙_対象者一覧（実績）'!$K$14:$K$113,$M$6))</f>
        <v/>
      </c>
      <c r="N9" s="164" t="str">
        <f>IF(C9="","",COUNTIFS('別記第８号様式別紙_対象者一覧（実績）'!$K$14:$K$113,$N$6))</f>
        <v/>
      </c>
    </row>
    <row r="10" spans="1:14" ht="20.149999999999999" customHeight="1">
      <c r="A10" s="161">
        <v>4</v>
      </c>
      <c r="B10" s="161" t="str" cm="1">
        <f t="array" ref="B10">IFERROR(
    IF(
        INDEX('別記第８号様式別紙_対象者一覧（実績）'!$B$14:$B$112,
            MATCH(0,
                COUNTIF(B$7:B9,'別記第８号様式別紙_対象者一覧（実績）'!$B$14:$B$112),
            0)
        )=0,
        "",
        INDEX('別記第８号様式別紙_対象者一覧（実績）'!$B$14:$B$112,
            MATCH(0,
                COUNTIF(B$7:B9,'別記第８号様式別紙_対象者一覧（実績）'!$B$14:$B$112),
            0)
        )
    ),
"")</f>
        <v/>
      </c>
      <c r="C10" s="163" t="str">
        <f>IF(B10="","",VLOOKUP($B10,'別記第８号様式別紙_対象者一覧（実績）'!$B$14:$P$112,1,FALSE))</f>
        <v/>
      </c>
      <c r="D10" s="164" t="str">
        <f>IF(B10="","",IFERROR(VLOOKUP($B10,'別記第８号様式別紙_対象者一覧（実績）'!$B$14:$Q$112,2,FALSE),""))</f>
        <v/>
      </c>
      <c r="E10" s="164" t="str">
        <f>IF(B10="","",VLOOKUP($B10,別記第１号様式別紙_対象者一覧!$B$12:$P$112,3,FALSE))</f>
        <v/>
      </c>
      <c r="F10" s="165" t="str">
        <f>IF(B10="","",SUMIF('別記第８号様式別紙_対象者一覧（実績）'!B$14:$B$112,B10,'別記第８号様式別紙_対象者一覧（実績）'!$S$14:$S$112)*1.15)</f>
        <v/>
      </c>
      <c r="G10" s="165" t="str">
        <f t="shared" si="0"/>
        <v/>
      </c>
      <c r="H10" s="164"/>
      <c r="I10" s="164" t="str">
        <f>IF(B10="","",COUNTIFS('別記第８号様式別紙_対象者一覧（実績）'!$B$12:$B$111,B10,'別記第８号様式_関係書類_事業所別一覧 (実績報告)'!$E$12:$E$111,"〇"))</f>
        <v/>
      </c>
      <c r="J10" s="164" t="str">
        <f>IF(C10="","",COUNTIFS('別記第８号様式別紙_対象者一覧（実績）'!$B$12:$B$111,C10,'別記第８号様式別紙_対象者一覧（実績）'!$J$12:$J$111,"〇"))</f>
        <v/>
      </c>
      <c r="K10" s="164" t="str">
        <f>IF(B10="","",COUNTIFS('別記第８号様式別紙_対象者一覧（実績）'!$K$14:$K$113,$K$6))</f>
        <v/>
      </c>
      <c r="L10" s="164" t="str">
        <f>IF(B10="","",COUNTIFS('別記第８号様式別紙_対象者一覧（実績）'!$K$14:$K$113,$L$6))</f>
        <v/>
      </c>
      <c r="M10" s="164" t="str">
        <f>IF(B10="","",COUNTIFS('別記第８号様式別紙_対象者一覧（実績）'!$K$14:$K$113,$M$6))</f>
        <v/>
      </c>
      <c r="N10" s="164" t="str">
        <f>IF(C10="","",COUNTIFS('別記第８号様式別紙_対象者一覧（実績）'!$K$14:$K$113,$N$6))</f>
        <v/>
      </c>
    </row>
    <row r="11" spans="1:14" ht="20.149999999999999" customHeight="1">
      <c r="A11" s="161">
        <v>5</v>
      </c>
      <c r="B11" s="161" t="str" cm="1">
        <f t="array" ref="B11">IFERROR(
    IF(
        INDEX('別記第８号様式別紙_対象者一覧（実績）'!$B$14:$B$112,
            MATCH(0,
                COUNTIF(B$7:B10,'別記第８号様式別紙_対象者一覧（実績）'!$B$14:$B$112),
            0)
        )=0,
        "",
        INDEX('別記第８号様式別紙_対象者一覧（実績）'!$B$14:$B$112,
            MATCH(0,
                COUNTIF(B$7:B10,'別記第８号様式別紙_対象者一覧（実績）'!$B$14:$B$112),
            0)
        )
    ),
"")</f>
        <v/>
      </c>
      <c r="C11" s="163" t="str">
        <f>IF(B11="","",VLOOKUP($B11,'別記第８号様式別紙_対象者一覧（実績）'!$B$14:$P$112,1,FALSE))</f>
        <v/>
      </c>
      <c r="D11" s="164" t="str">
        <f>IF(B11="","",IFERROR(VLOOKUP($B11,'別記第８号様式別紙_対象者一覧（実績）'!$B$14:$Q$112,2,FALSE),""))</f>
        <v/>
      </c>
      <c r="E11" s="164" t="str">
        <f>IF(B11="","",VLOOKUP($B11,別記第１号様式別紙_対象者一覧!$B$12:$P$112,3,FALSE))</f>
        <v/>
      </c>
      <c r="F11" s="165" t="str">
        <f>IF(B11="","",SUMIF('別記第８号様式別紙_対象者一覧（実績）'!B$14:$B$112,B11,'別記第８号様式別紙_対象者一覧（実績）'!$S$14:$S$112)*1.15)</f>
        <v/>
      </c>
      <c r="G11" s="165" t="str">
        <f t="shared" si="0"/>
        <v/>
      </c>
      <c r="H11" s="164"/>
      <c r="I11" s="164" t="str">
        <f>IF(B11="","",COUNTIFS('別記第８号様式別紙_対象者一覧（実績）'!$B$12:$B$111,B11,'別記第８号様式_関係書類_事業所別一覧 (実績報告)'!$E$12:$E$111,"〇"))</f>
        <v/>
      </c>
      <c r="J11" s="164" t="str">
        <f>IF(C11="","",COUNTIFS('別記第８号様式別紙_対象者一覧（実績）'!$B$12:$B$111,C11,'別記第８号様式別紙_対象者一覧（実績）'!$J$12:$J$111,"〇"))</f>
        <v/>
      </c>
      <c r="K11" s="164" t="str">
        <f>IF(B11="","",COUNTIFS('別記第８号様式別紙_対象者一覧（実績）'!$K$14:$K$113,$K$6))</f>
        <v/>
      </c>
      <c r="L11" s="164" t="str">
        <f>IF(B11="","",COUNTIFS('別記第８号様式別紙_対象者一覧（実績）'!$K$14:$K$113,$L$6))</f>
        <v/>
      </c>
      <c r="M11" s="164" t="str">
        <f>IF(B11="","",COUNTIFS('別記第８号様式別紙_対象者一覧（実績）'!$K$14:$K$113,$M$6))</f>
        <v/>
      </c>
      <c r="N11" s="164" t="str">
        <f>IF(C11="","",COUNTIFS('別記第８号様式別紙_対象者一覧（実績）'!$K$14:$K$113,$N$6))</f>
        <v/>
      </c>
    </row>
    <row r="12" spans="1:14" ht="20.149999999999999" customHeight="1">
      <c r="A12" s="161">
        <v>6</v>
      </c>
      <c r="B12" s="161" t="str" cm="1">
        <f t="array" ref="B12">IFERROR(
    IF(
        INDEX('別記第８号様式別紙_対象者一覧（実績）'!$B$14:$B$112,
            MATCH(0,
                COUNTIF(B$7:B11,'別記第８号様式別紙_対象者一覧（実績）'!$B$14:$B$112),
            0)
        )=0,
        "",
        INDEX('別記第８号様式別紙_対象者一覧（実績）'!$B$14:$B$112,
            MATCH(0,
                COUNTIF(B$7:B11,'別記第８号様式別紙_対象者一覧（実績）'!$B$14:$B$112),
            0)
        )
    ),
"")</f>
        <v/>
      </c>
      <c r="C12" s="163" t="str">
        <f>IF(B12="","",VLOOKUP($B12,'別記第８号様式別紙_対象者一覧（実績）'!$B$14:$P$112,1,FALSE))</f>
        <v/>
      </c>
      <c r="D12" s="164" t="str">
        <f>IF(B12="","",IFERROR(VLOOKUP($B12,'別記第８号様式別紙_対象者一覧（実績）'!$B$14:$Q$112,2,FALSE),""))</f>
        <v/>
      </c>
      <c r="E12" s="164" t="str">
        <f>IF(B12="","",VLOOKUP($B12,別記第１号様式別紙_対象者一覧!$B$12:$P$112,3,FALSE))</f>
        <v/>
      </c>
      <c r="F12" s="165" t="str">
        <f>IF(B12="","",SUMIF('別記第８号様式別紙_対象者一覧（実績）'!B$14:$B$112,B12,'別記第８号様式別紙_対象者一覧（実績）'!$S$14:$S$112)*1.15)</f>
        <v/>
      </c>
      <c r="G12" s="165" t="str">
        <f t="shared" si="0"/>
        <v/>
      </c>
      <c r="H12" s="164"/>
      <c r="I12" s="164" t="str">
        <f>IF(B12="","",COUNTIFS('別記第８号様式別紙_対象者一覧（実績）'!$B$12:$B$111,B12,'別記第８号様式_関係書類_事業所別一覧 (実績報告)'!$E$12:$E$111,"〇"))</f>
        <v/>
      </c>
      <c r="J12" s="164" t="str">
        <f>IF(C12="","",COUNTIFS('別記第８号様式別紙_対象者一覧（実績）'!$B$12:$B$111,C12,'別記第８号様式別紙_対象者一覧（実績）'!$J$12:$J$111,"〇"))</f>
        <v/>
      </c>
      <c r="K12" s="164" t="str">
        <f>IF(B12="","",COUNTIFS('別記第８号様式別紙_対象者一覧（実績）'!$K$14:$K$113,$K$6))</f>
        <v/>
      </c>
      <c r="L12" s="164" t="str">
        <f>IF(B12="","",COUNTIFS('別記第８号様式別紙_対象者一覧（実績）'!$K$14:$K$113,$L$6))</f>
        <v/>
      </c>
      <c r="M12" s="164" t="str">
        <f>IF(B12="","",COUNTIFS('別記第８号様式別紙_対象者一覧（実績）'!$K$14:$K$113,$M$6))</f>
        <v/>
      </c>
      <c r="N12" s="164" t="str">
        <f>IF(C12="","",COUNTIFS('別記第８号様式別紙_対象者一覧（実績）'!$K$14:$K$113,$N$6))</f>
        <v/>
      </c>
    </row>
    <row r="13" spans="1:14" ht="20.149999999999999" customHeight="1">
      <c r="A13" s="161">
        <v>7</v>
      </c>
      <c r="B13" s="161" t="str" cm="1">
        <f t="array" ref="B13">IFERROR(
    IF(
        INDEX('別記第８号様式別紙_対象者一覧（実績）'!$B$14:$B$112,
            MATCH(0,
                COUNTIF(B$7:B12,'別記第８号様式別紙_対象者一覧（実績）'!$B$14:$B$112),
            0)
        )=0,
        "",
        INDEX('別記第８号様式別紙_対象者一覧（実績）'!$B$14:$B$112,
            MATCH(0,
                COUNTIF(B$7:B12,'別記第８号様式別紙_対象者一覧（実績）'!$B$14:$B$112),
            0)
        )
    ),
"")</f>
        <v/>
      </c>
      <c r="C13" s="163" t="str">
        <f>IF(B13="","",VLOOKUP($B13,'別記第８号様式別紙_対象者一覧（実績）'!$B$14:$P$112,1,FALSE))</f>
        <v/>
      </c>
      <c r="D13" s="164" t="str">
        <f>IF(B13="","",IFERROR(VLOOKUP($B13,'別記第８号様式別紙_対象者一覧（実績）'!$B$14:$Q$112,2,FALSE),""))</f>
        <v/>
      </c>
      <c r="E13" s="164" t="str">
        <f>IF(B13="","",VLOOKUP($B13,別記第１号様式別紙_対象者一覧!$B$12:$P$112,3,FALSE))</f>
        <v/>
      </c>
      <c r="F13" s="165" t="str">
        <f>IF(B13="","",SUMIF('別記第８号様式別紙_対象者一覧（実績）'!B$14:$B$112,B13,'別記第８号様式別紙_対象者一覧（実績）'!$S$14:$S$112)*1.15)</f>
        <v/>
      </c>
      <c r="G13" s="165" t="str">
        <f t="shared" si="0"/>
        <v/>
      </c>
      <c r="H13" s="164"/>
      <c r="I13" s="164" t="str">
        <f>IF(B13="","",COUNTIFS('別記第８号様式別紙_対象者一覧（実績）'!$B$12:$B$111,B13,'別記第８号様式_関係書類_事業所別一覧 (実績報告)'!$E$12:$E$111,"〇"))</f>
        <v/>
      </c>
      <c r="J13" s="164" t="str">
        <f>IF(C13="","",COUNTIFS('別記第８号様式別紙_対象者一覧（実績）'!$B$12:$B$111,C13,'別記第８号様式別紙_対象者一覧（実績）'!$J$12:$J$111,"〇"))</f>
        <v/>
      </c>
      <c r="K13" s="164" t="str">
        <f>IF(B13="","",COUNTIFS('別記第８号様式別紙_対象者一覧（実績）'!$K$14:$K$113,$K$6))</f>
        <v/>
      </c>
      <c r="L13" s="164" t="str">
        <f>IF(B13="","",COUNTIFS('別記第８号様式別紙_対象者一覧（実績）'!$K$14:$K$113,$L$6))</f>
        <v/>
      </c>
      <c r="M13" s="164" t="str">
        <f>IF(B13="","",COUNTIFS('別記第８号様式別紙_対象者一覧（実績）'!$K$14:$K$113,$M$6))</f>
        <v/>
      </c>
      <c r="N13" s="164" t="str">
        <f>IF(C13="","",COUNTIFS('別記第８号様式別紙_対象者一覧（実績）'!$K$14:$K$113,$N$6))</f>
        <v/>
      </c>
    </row>
    <row r="14" spans="1:14" ht="20.149999999999999" customHeight="1">
      <c r="A14" s="161">
        <v>8</v>
      </c>
      <c r="B14" s="161" t="str" cm="1">
        <f t="array" ref="B14">IFERROR(
    IF(
        INDEX('別記第８号様式別紙_対象者一覧（実績）'!$B$14:$B$112,
            MATCH(0,
                COUNTIF(B$7:B13,'別記第８号様式別紙_対象者一覧（実績）'!$B$14:$B$112),
            0)
        )=0,
        "",
        INDEX('別記第８号様式別紙_対象者一覧（実績）'!$B$14:$B$112,
            MATCH(0,
                COUNTIF(B$7:B13,'別記第８号様式別紙_対象者一覧（実績）'!$B$14:$B$112),
            0)
        )
    ),
"")</f>
        <v/>
      </c>
      <c r="C14" s="163" t="str">
        <f>IF(B14="","",VLOOKUP($B14,'別記第８号様式別紙_対象者一覧（実績）'!$B$14:$P$112,1,FALSE))</f>
        <v/>
      </c>
      <c r="D14" s="164" t="str">
        <f>IF(B14="","",IFERROR(VLOOKUP($B14,'別記第８号様式別紙_対象者一覧（実績）'!$B$14:$Q$112,2,FALSE),""))</f>
        <v/>
      </c>
      <c r="E14" s="164" t="str">
        <f>IF(B14="","",VLOOKUP($B14,別記第１号様式別紙_対象者一覧!$B$12:$P$112,3,FALSE))</f>
        <v/>
      </c>
      <c r="F14" s="165" t="str">
        <f>IF(B14="","",SUMIF('別記第８号様式別紙_対象者一覧（実績）'!B$14:$B$112,B14,'別記第８号様式別紙_対象者一覧（実績）'!$S$14:$S$112)*1.15)</f>
        <v/>
      </c>
      <c r="G14" s="165" t="str">
        <f t="shared" si="0"/>
        <v/>
      </c>
      <c r="H14" s="164"/>
      <c r="I14" s="164" t="str">
        <f>IF(B14="","",COUNTIFS('別記第８号様式別紙_対象者一覧（実績）'!$B$12:$B$111,B14,'別記第８号様式_関係書類_事業所別一覧 (実績報告)'!$E$12:$E$111,"〇"))</f>
        <v/>
      </c>
      <c r="J14" s="164" t="str">
        <f>IF(C14="","",COUNTIFS('別記第８号様式別紙_対象者一覧（実績）'!$B$12:$B$111,C14,'別記第８号様式別紙_対象者一覧（実績）'!$J$12:$J$111,"〇"))</f>
        <v/>
      </c>
      <c r="K14" s="164" t="str">
        <f>IF(B14="","",COUNTIFS('別記第８号様式別紙_対象者一覧（実績）'!$K$14:$K$113,$K$6))</f>
        <v/>
      </c>
      <c r="L14" s="164" t="str">
        <f>IF(B14="","",COUNTIFS('別記第８号様式別紙_対象者一覧（実績）'!$K$14:$K$113,$L$6))</f>
        <v/>
      </c>
      <c r="M14" s="164" t="str">
        <f>IF(B14="","",COUNTIFS('別記第８号様式別紙_対象者一覧（実績）'!$K$14:$K$113,$M$6))</f>
        <v/>
      </c>
      <c r="N14" s="164" t="str">
        <f>IF(C14="","",COUNTIFS('別記第８号様式別紙_対象者一覧（実績）'!$K$14:$K$113,$N$6))</f>
        <v/>
      </c>
    </row>
    <row r="15" spans="1:14" ht="20.149999999999999" customHeight="1">
      <c r="A15" s="161">
        <v>9</v>
      </c>
      <c r="B15" s="161" t="str" cm="1">
        <f t="array" ref="B15">IFERROR(
    IF(
        INDEX('別記第８号様式別紙_対象者一覧（実績）'!$B$14:$B$112,
            MATCH(0,
                COUNTIF(B$7:B14,'別記第８号様式別紙_対象者一覧（実績）'!$B$14:$B$112),
            0)
        )=0,
        "",
        INDEX('別記第８号様式別紙_対象者一覧（実績）'!$B$14:$B$112,
            MATCH(0,
                COUNTIF(B$7:B14,'別記第８号様式別紙_対象者一覧（実績）'!$B$14:$B$112),
            0)
        )
    ),
"")</f>
        <v/>
      </c>
      <c r="C15" s="163" t="str">
        <f>IF(B15="","",VLOOKUP($B15,'別記第８号様式別紙_対象者一覧（実績）'!$B$14:$P$112,1,FALSE))</f>
        <v/>
      </c>
      <c r="D15" s="164" t="str">
        <f>IF(B15="","",IFERROR(VLOOKUP($B15,'別記第８号様式別紙_対象者一覧（実績）'!$B$14:$Q$112,2,FALSE),""))</f>
        <v/>
      </c>
      <c r="E15" s="164" t="str">
        <f>IF(B15="","",VLOOKUP($B15,別記第１号様式別紙_対象者一覧!$B$12:$P$112,3,FALSE))</f>
        <v/>
      </c>
      <c r="F15" s="165" t="str">
        <f>IF(B15="","",SUMIF('別記第８号様式別紙_対象者一覧（実績）'!B$14:$B$112,B15,'別記第８号様式別紙_対象者一覧（実績）'!$S$14:$S$112)*1.15)</f>
        <v/>
      </c>
      <c r="G15" s="165" t="str">
        <f t="shared" si="0"/>
        <v/>
      </c>
      <c r="H15" s="164"/>
      <c r="I15" s="164" t="str">
        <f>IF(B15="","",COUNTIFS('別記第８号様式別紙_対象者一覧（実績）'!$B$12:$B$111,B15,'別記第８号様式_関係書類_事業所別一覧 (実績報告)'!$E$12:$E$111,"〇"))</f>
        <v/>
      </c>
      <c r="J15" s="164" t="str">
        <f>IF(C15="","",COUNTIFS('別記第８号様式別紙_対象者一覧（実績）'!$B$12:$B$111,C15,'別記第８号様式別紙_対象者一覧（実績）'!$J$12:$J$111,"〇"))</f>
        <v/>
      </c>
      <c r="K15" s="164" t="str">
        <f>IF(B15="","",COUNTIFS('別記第８号様式別紙_対象者一覧（実績）'!$K$14:$K$113,$K$6))</f>
        <v/>
      </c>
      <c r="L15" s="164" t="str">
        <f>IF(B15="","",COUNTIFS('別記第８号様式別紙_対象者一覧（実績）'!$K$14:$K$113,$L$6))</f>
        <v/>
      </c>
      <c r="M15" s="164" t="str">
        <f>IF(B15="","",COUNTIFS('別記第８号様式別紙_対象者一覧（実績）'!$K$14:$K$113,$M$6))</f>
        <v/>
      </c>
      <c r="N15" s="164" t="str">
        <f>IF(C15="","",COUNTIFS('別記第８号様式別紙_対象者一覧（実績）'!$K$14:$K$113,$N$6))</f>
        <v/>
      </c>
    </row>
    <row r="16" spans="1:14" ht="20.149999999999999" customHeight="1">
      <c r="A16" s="161">
        <v>10</v>
      </c>
      <c r="B16" s="161" t="str" cm="1">
        <f t="array" ref="B16">IFERROR(
    IF(
        INDEX('別記第８号様式別紙_対象者一覧（実績）'!$B$14:$B$112,
            MATCH(0,
                COUNTIF(B$7:B15,'別記第８号様式別紙_対象者一覧（実績）'!$B$14:$B$112),
            0)
        )=0,
        "",
        INDEX('別記第８号様式別紙_対象者一覧（実績）'!$B$14:$B$112,
            MATCH(0,
                COUNTIF(B$7:B15,'別記第８号様式別紙_対象者一覧（実績）'!$B$14:$B$112),
            0)
        )
    ),
"")</f>
        <v/>
      </c>
      <c r="C16" s="163" t="str">
        <f>IF(B16="","",VLOOKUP($B16,'別記第８号様式別紙_対象者一覧（実績）'!$B$14:$P$112,1,FALSE))</f>
        <v/>
      </c>
      <c r="D16" s="164" t="str">
        <f>IF(B16="","",IFERROR(VLOOKUP($B16,'別記第８号様式別紙_対象者一覧（実績）'!$B$14:$Q$112,2,FALSE),""))</f>
        <v/>
      </c>
      <c r="E16" s="164" t="str">
        <f>IF(B16="","",VLOOKUP($B16,別記第１号様式別紙_対象者一覧!$B$12:$P$112,3,FALSE))</f>
        <v/>
      </c>
      <c r="F16" s="165" t="str">
        <f>IF(B16="","",SUMIF('別記第８号様式別紙_対象者一覧（実績）'!B$14:$B$112,B16,'別記第８号様式別紙_対象者一覧（実績）'!$S$14:$S$112)*1.15)</f>
        <v/>
      </c>
      <c r="G16" s="165" t="str">
        <f t="shared" si="0"/>
        <v/>
      </c>
      <c r="H16" s="164"/>
      <c r="I16" s="164" t="str">
        <f>IF(B16="","",COUNTIFS('別記第８号様式別紙_対象者一覧（実績）'!$B$12:$B$111,B16,'別記第８号様式_関係書類_事業所別一覧 (実績報告)'!$E$12:$E$111,"〇"))</f>
        <v/>
      </c>
      <c r="J16" s="164" t="str">
        <f>IF(C16="","",COUNTIFS('別記第８号様式別紙_対象者一覧（実績）'!$B$12:$B$111,C16,'別記第８号様式別紙_対象者一覧（実績）'!$J$12:$J$111,"〇"))</f>
        <v/>
      </c>
      <c r="K16" s="164" t="str">
        <f>IF(B16="","",COUNTIFS('別記第８号様式別紙_対象者一覧（実績）'!$K$14:$K$113,$K$6))</f>
        <v/>
      </c>
      <c r="L16" s="164" t="str">
        <f>IF(B16="","",COUNTIFS('別記第８号様式別紙_対象者一覧（実績）'!$K$14:$K$113,$L$6))</f>
        <v/>
      </c>
      <c r="M16" s="164" t="str">
        <f>IF(B16="","",COUNTIFS('別記第８号様式別紙_対象者一覧（実績）'!$K$14:$K$113,$M$6))</f>
        <v/>
      </c>
      <c r="N16" s="164" t="str">
        <f>IF(C16="","",COUNTIFS('別記第８号様式別紙_対象者一覧（実績）'!$K$14:$K$113,$N$6))</f>
        <v/>
      </c>
    </row>
    <row r="17" spans="1:16" ht="20.149999999999999" customHeight="1">
      <c r="A17" s="161">
        <v>11</v>
      </c>
      <c r="B17" s="161" t="str" cm="1">
        <f t="array" ref="B17">IFERROR(
    IF(
        INDEX('別記第８号様式別紙_対象者一覧（実績）'!$B$14:$B$112,
            MATCH(0,
                COUNTIF(B$7:B16,'別記第８号様式別紙_対象者一覧（実績）'!$B$14:$B$112),
            0)
        )=0,
        "",
        INDEX('別記第８号様式別紙_対象者一覧（実績）'!$B$14:$B$112,
            MATCH(0,
                COUNTIF(B$7:B16,'別記第８号様式別紙_対象者一覧（実績）'!$B$14:$B$112),
            0)
        )
    ),
"")</f>
        <v/>
      </c>
      <c r="C17" s="163" t="str">
        <f>IF(B17="","",VLOOKUP($B17,'別記第８号様式別紙_対象者一覧（実績）'!$B$14:$P$112,1,FALSE))</f>
        <v/>
      </c>
      <c r="D17" s="164" t="str">
        <f>IF(B17="","",IFERROR(VLOOKUP($B17,'別記第８号様式別紙_対象者一覧（実績）'!$B$14:$Q$112,2,FALSE),""))</f>
        <v/>
      </c>
      <c r="E17" s="164" t="str">
        <f>IF(B17="","",VLOOKUP($B17,別記第１号様式別紙_対象者一覧!$B$12:$P$112,3,FALSE))</f>
        <v/>
      </c>
      <c r="F17" s="165" t="str">
        <f>IF(B17="","",SUMIF('別記第８号様式別紙_対象者一覧（実績）'!B$14:$B$112,B17,'別記第８号様式別紙_対象者一覧（実績）'!$S$14:$S$112)*1.15)</f>
        <v/>
      </c>
      <c r="G17" s="165" t="str">
        <f t="shared" si="0"/>
        <v/>
      </c>
      <c r="H17" s="164"/>
      <c r="I17" s="164" t="str">
        <f>IF(B17="","",COUNTIFS('別記第８号様式別紙_対象者一覧（実績）'!$B$12:$B$111,B17,'別記第８号様式_関係書類_事業所別一覧 (実績報告)'!$E$12:$E$111,"〇"))</f>
        <v/>
      </c>
      <c r="J17" s="164" t="str">
        <f>IF(C17="","",COUNTIFS('別記第８号様式別紙_対象者一覧（実績）'!$B$12:$B$111,C17,'別記第８号様式別紙_対象者一覧（実績）'!$J$12:$J$111,"〇"))</f>
        <v/>
      </c>
      <c r="K17" s="164" t="str">
        <f>IF(B17="","",COUNTIFS('別記第８号様式別紙_対象者一覧（実績）'!$K$14:$K$113,$K$6))</f>
        <v/>
      </c>
      <c r="L17" s="164" t="str">
        <f>IF(B17="","",COUNTIFS('別記第８号様式別紙_対象者一覧（実績）'!$K$14:$K$113,$L$6))</f>
        <v/>
      </c>
      <c r="M17" s="164" t="str">
        <f>IF(B17="","",COUNTIFS('別記第８号様式別紙_対象者一覧（実績）'!$K$14:$K$113,$M$6))</f>
        <v/>
      </c>
      <c r="N17" s="164" t="str">
        <f>IF(C17="","",COUNTIFS('別記第８号様式別紙_対象者一覧（実績）'!$K$14:$K$113,$N$6))</f>
        <v/>
      </c>
    </row>
    <row r="18" spans="1:16" ht="20.149999999999999" customHeight="1">
      <c r="A18" s="161">
        <v>12</v>
      </c>
      <c r="B18" s="161" t="str" cm="1">
        <f t="array" ref="B18">IFERROR(
    IF(
        INDEX('別記第８号様式別紙_対象者一覧（実績）'!$B$14:$B$112,
            MATCH(0,
                COUNTIF(B$7:B17,'別記第８号様式別紙_対象者一覧（実績）'!$B$14:$B$112),
            0)
        )=0,
        "",
        INDEX('別記第８号様式別紙_対象者一覧（実績）'!$B$14:$B$112,
            MATCH(0,
                COUNTIF(B$7:B17,'別記第８号様式別紙_対象者一覧（実績）'!$B$14:$B$112),
            0)
        )
    ),
"")</f>
        <v/>
      </c>
      <c r="C18" s="163" t="str">
        <f>IF(B18="","",VLOOKUP($B18,'別記第８号様式別紙_対象者一覧（実績）'!$B$14:$P$112,1,FALSE))</f>
        <v/>
      </c>
      <c r="D18" s="164" t="str">
        <f>IF(B18="","",IFERROR(VLOOKUP($B18,'別記第８号様式別紙_対象者一覧（実績）'!$B$14:$Q$112,2,FALSE),""))</f>
        <v/>
      </c>
      <c r="E18" s="164" t="str">
        <f>IF(B18="","",VLOOKUP($B18,別記第１号様式別紙_対象者一覧!$B$12:$P$112,3,FALSE))</f>
        <v/>
      </c>
      <c r="F18" s="165" t="str">
        <f>IF(B18="","",SUMIF('別記第８号様式別紙_対象者一覧（実績）'!B$14:$B$112,B18,'別記第８号様式別紙_対象者一覧（実績）'!$S$14:$S$112)*1.15)</f>
        <v/>
      </c>
      <c r="G18" s="165" t="str">
        <f t="shared" si="0"/>
        <v/>
      </c>
      <c r="H18" s="164"/>
      <c r="I18" s="164" t="str">
        <f>IF(B18="","",COUNTIFS('別記第８号様式別紙_対象者一覧（実績）'!$B$12:$B$111,B18,'別記第８号様式_関係書類_事業所別一覧 (実績報告)'!$E$12:$E$111,"〇"))</f>
        <v/>
      </c>
      <c r="J18" s="164" t="str">
        <f>IF(C18="","",COUNTIFS('別記第８号様式別紙_対象者一覧（実績）'!$B$12:$B$111,C18,'別記第８号様式別紙_対象者一覧（実績）'!$J$12:$J$111,"〇"))</f>
        <v/>
      </c>
      <c r="K18" s="164" t="str">
        <f>IF(B18="","",COUNTIFS('別記第８号様式別紙_対象者一覧（実績）'!$K$14:$K$113,$K$6))</f>
        <v/>
      </c>
      <c r="L18" s="164" t="str">
        <f>IF(B18="","",COUNTIFS('別記第８号様式別紙_対象者一覧（実績）'!$K$14:$K$113,$L$6))</f>
        <v/>
      </c>
      <c r="M18" s="164" t="str">
        <f>IF(B18="","",COUNTIFS('別記第８号様式別紙_対象者一覧（実績）'!$K$14:$K$113,$M$6))</f>
        <v/>
      </c>
      <c r="N18" s="164" t="str">
        <f>IF(C18="","",COUNTIFS('別記第８号様式別紙_対象者一覧（実績）'!$K$14:$K$113,$N$6))</f>
        <v/>
      </c>
    </row>
    <row r="19" spans="1:16" ht="20.149999999999999" customHeight="1">
      <c r="A19" s="161">
        <v>13</v>
      </c>
      <c r="B19" s="161" t="str" cm="1">
        <f t="array" ref="B19">IFERROR(
    IF(
        INDEX('別記第８号様式別紙_対象者一覧（実績）'!$B$14:$B$112,
            MATCH(0,
                COUNTIF(B$7:B18,'別記第８号様式別紙_対象者一覧（実績）'!$B$14:$B$112),
            0)
        )=0,
        "",
        INDEX('別記第８号様式別紙_対象者一覧（実績）'!$B$14:$B$112,
            MATCH(0,
                COUNTIF(B$7:B18,'別記第８号様式別紙_対象者一覧（実績）'!$B$14:$B$112),
            0)
        )
    ),
"")</f>
        <v/>
      </c>
      <c r="C19" s="163" t="str">
        <f>IF(B19="","",VLOOKUP($B19,'別記第８号様式別紙_対象者一覧（実績）'!$B$14:$P$112,1,FALSE))</f>
        <v/>
      </c>
      <c r="D19" s="164" t="str">
        <f>IF(B19="","",IFERROR(VLOOKUP($B19,'別記第８号様式別紙_対象者一覧（実績）'!$B$14:$Q$112,2,FALSE),""))</f>
        <v/>
      </c>
      <c r="E19" s="164" t="str">
        <f>IF(B19="","",VLOOKUP($B19,別記第１号様式別紙_対象者一覧!$B$12:$P$112,3,FALSE))</f>
        <v/>
      </c>
      <c r="F19" s="165" t="str">
        <f>IF(B19="","",SUMIF('別記第８号様式別紙_対象者一覧（実績）'!B$14:$B$112,B19,'別記第８号様式別紙_対象者一覧（実績）'!$S$14:$S$112)*1.15)</f>
        <v/>
      </c>
      <c r="G19" s="165" t="str">
        <f t="shared" si="0"/>
        <v/>
      </c>
      <c r="H19" s="164"/>
      <c r="I19" s="164" t="str">
        <f>IF(B19="","",COUNTIFS('別記第８号様式別紙_対象者一覧（実績）'!$B$12:$B$111,B19,'別記第８号様式_関係書類_事業所別一覧 (実績報告)'!$E$12:$E$111,"〇"))</f>
        <v/>
      </c>
      <c r="J19" s="164" t="str">
        <f>IF(C19="","",COUNTIFS('別記第８号様式別紙_対象者一覧（実績）'!$B$12:$B$111,C19,'別記第８号様式別紙_対象者一覧（実績）'!$J$12:$J$111,"〇"))</f>
        <v/>
      </c>
      <c r="K19" s="164" t="str">
        <f>IF(B19="","",COUNTIFS('別記第８号様式別紙_対象者一覧（実績）'!$K$14:$K$113,$K$6))</f>
        <v/>
      </c>
      <c r="L19" s="164" t="str">
        <f>IF(B19="","",COUNTIFS('別記第８号様式別紙_対象者一覧（実績）'!$K$14:$K$113,$L$6))</f>
        <v/>
      </c>
      <c r="M19" s="164" t="str">
        <f>IF(B19="","",COUNTIFS('別記第８号様式別紙_対象者一覧（実績）'!$K$14:$K$113,$M$6))</f>
        <v/>
      </c>
      <c r="N19" s="164" t="str">
        <f>IF(C19="","",COUNTIFS('別記第８号様式別紙_対象者一覧（実績）'!$K$14:$K$113,$N$6))</f>
        <v/>
      </c>
    </row>
    <row r="20" spans="1:16" ht="20.149999999999999" customHeight="1">
      <c r="A20" s="161">
        <v>14</v>
      </c>
      <c r="B20" s="161" t="str" cm="1">
        <f t="array" ref="B20">IFERROR(
    IF(
        INDEX('別記第８号様式別紙_対象者一覧（実績）'!$B$14:$B$112,
            MATCH(0,
                COUNTIF(B$7:B19,'別記第８号様式別紙_対象者一覧（実績）'!$B$14:$B$112),
            0)
        )=0,
        "",
        INDEX('別記第８号様式別紙_対象者一覧（実績）'!$B$14:$B$112,
            MATCH(0,
                COUNTIF(B$7:B19,'別記第８号様式別紙_対象者一覧（実績）'!$B$14:$B$112),
            0)
        )
    ),
"")</f>
        <v/>
      </c>
      <c r="C20" s="163" t="str">
        <f>IF(B20="","",VLOOKUP($B20,'別記第８号様式別紙_対象者一覧（実績）'!$B$14:$P$112,1,FALSE))</f>
        <v/>
      </c>
      <c r="D20" s="164" t="str">
        <f>IF(B20="","",IFERROR(VLOOKUP($B20,'別記第８号様式別紙_対象者一覧（実績）'!$B$14:$Q$112,2,FALSE),""))</f>
        <v/>
      </c>
      <c r="E20" s="164" t="str">
        <f>IF(B20="","",VLOOKUP($B20,別記第１号様式別紙_対象者一覧!$B$12:$P$112,3,FALSE))</f>
        <v/>
      </c>
      <c r="F20" s="165" t="str">
        <f>IF(B20="","",SUMIF('別記第８号様式別紙_対象者一覧（実績）'!B$14:$B$112,B20,'別記第８号様式別紙_対象者一覧（実績）'!$S$14:$S$112)*1.15)</f>
        <v/>
      </c>
      <c r="G20" s="165" t="str">
        <f t="shared" si="0"/>
        <v/>
      </c>
      <c r="H20" s="164"/>
      <c r="I20" s="164" t="str">
        <f>IF(B20="","",COUNTIFS('別記第８号様式別紙_対象者一覧（実績）'!$B$12:$B$111,B20,'別記第８号様式_関係書類_事業所別一覧 (実績報告)'!$E$12:$E$111,"〇"))</f>
        <v/>
      </c>
      <c r="J20" s="164" t="str">
        <f>IF(C20="","",COUNTIFS('別記第８号様式別紙_対象者一覧（実績）'!$B$12:$B$111,C20,'別記第８号様式別紙_対象者一覧（実績）'!$J$12:$J$111,"〇"))</f>
        <v/>
      </c>
      <c r="K20" s="164" t="str">
        <f>IF(B20="","",COUNTIFS('別記第８号様式別紙_対象者一覧（実績）'!$K$14:$K$113,$K$6))</f>
        <v/>
      </c>
      <c r="L20" s="164" t="str">
        <f>IF(B20="","",COUNTIFS('別記第８号様式別紙_対象者一覧（実績）'!$K$14:$K$113,$L$6))</f>
        <v/>
      </c>
      <c r="M20" s="164" t="str">
        <f>IF(B20="","",COUNTIFS('別記第８号様式別紙_対象者一覧（実績）'!$K$14:$K$113,$M$6))</f>
        <v/>
      </c>
      <c r="N20" s="164" t="str">
        <f>IF(C20="","",COUNTIFS('別記第８号様式別紙_対象者一覧（実績）'!$K$14:$K$113,$N$6))</f>
        <v/>
      </c>
    </row>
    <row r="21" spans="1:16" ht="20.149999999999999" customHeight="1">
      <c r="A21" s="161">
        <v>15</v>
      </c>
      <c r="B21" s="161" t="str" cm="1">
        <f t="array" ref="B21">IFERROR(
    IF(
        INDEX('別記第８号様式別紙_対象者一覧（実績）'!$B$14:$B$112,
            MATCH(0,
                COUNTIF(B$7:B20,'別記第８号様式別紙_対象者一覧（実績）'!$B$14:$B$112),
            0)
        )=0,
        "",
        INDEX('別記第８号様式別紙_対象者一覧（実績）'!$B$14:$B$112,
            MATCH(0,
                COUNTIF(B$7:B20,'別記第８号様式別紙_対象者一覧（実績）'!$B$14:$B$112),
            0)
        )
    ),
"")</f>
        <v/>
      </c>
      <c r="C21" s="163" t="str">
        <f>IF(B21="","",VLOOKUP($B21,'別記第８号様式別紙_対象者一覧（実績）'!$B$14:$P$112,1,FALSE))</f>
        <v/>
      </c>
      <c r="D21" s="164" t="str">
        <f>IF(B21="","",IFERROR(VLOOKUP($B21,'別記第８号様式別紙_対象者一覧（実績）'!$B$14:$Q$112,2,FALSE),""))</f>
        <v/>
      </c>
      <c r="E21" s="164" t="str">
        <f>IF(B21="","",VLOOKUP($B21,別記第１号様式別紙_対象者一覧!$B$12:$P$112,3,FALSE))</f>
        <v/>
      </c>
      <c r="F21" s="165" t="str">
        <f>IF(B21="","",SUMIF('別記第８号様式別紙_対象者一覧（実績）'!B$14:$B$112,B21,'別記第８号様式別紙_対象者一覧（実績）'!$S$14:$S$112)*1.15)</f>
        <v/>
      </c>
      <c r="G21" s="165" t="str">
        <f t="shared" si="0"/>
        <v/>
      </c>
      <c r="H21" s="164"/>
      <c r="I21" s="164" t="str">
        <f>IF(B21="","",COUNTIFS('別記第８号様式別紙_対象者一覧（実績）'!$B$12:$B$111,B21,'別記第８号様式_関係書類_事業所別一覧 (実績報告)'!$E$12:$E$111,"〇"))</f>
        <v/>
      </c>
      <c r="J21" s="164" t="str">
        <f>IF(C21="","",COUNTIFS('別記第８号様式別紙_対象者一覧（実績）'!$B$12:$B$111,C21,'別記第８号様式別紙_対象者一覧（実績）'!$J$12:$J$111,"〇"))</f>
        <v/>
      </c>
      <c r="K21" s="164" t="str">
        <f>IF(B21="","",COUNTIFS('別記第８号様式別紙_対象者一覧（実績）'!$K$14:$K$113,$K$6))</f>
        <v/>
      </c>
      <c r="L21" s="164" t="str">
        <f>IF(B21="","",COUNTIFS('別記第８号様式別紙_対象者一覧（実績）'!$K$14:$K$113,$L$6))</f>
        <v/>
      </c>
      <c r="M21" s="164" t="str">
        <f>IF(B21="","",COUNTIFS('別記第８号様式別紙_対象者一覧（実績）'!$K$14:$K$113,$M$6))</f>
        <v/>
      </c>
      <c r="N21" s="164" t="str">
        <f>IF(C21="","",COUNTIFS('別記第８号様式別紙_対象者一覧（実績）'!$K$14:$K$113,$N$6))</f>
        <v/>
      </c>
    </row>
    <row r="22" spans="1:16" ht="20.149999999999999" customHeight="1">
      <c r="A22" s="161">
        <v>16</v>
      </c>
      <c r="B22" s="161" t="str" cm="1">
        <f t="array" ref="B22">IFERROR(
    IF(
        INDEX('別記第８号様式別紙_対象者一覧（実績）'!$B$14:$B$112,
            MATCH(0,
                COUNTIF(B$7:B21,'別記第８号様式別紙_対象者一覧（実績）'!$B$14:$B$112),
            0)
        )=0,
        "",
        INDEX('別記第８号様式別紙_対象者一覧（実績）'!$B$14:$B$112,
            MATCH(0,
                COUNTIF(B$7:B21,'別記第８号様式別紙_対象者一覧（実績）'!$B$14:$B$112),
            0)
        )
    ),
"")</f>
        <v/>
      </c>
      <c r="C22" s="163" t="str">
        <f>IF(B22="","",VLOOKUP($B22,'別記第８号様式別紙_対象者一覧（実績）'!$B$14:$P$112,1,FALSE))</f>
        <v/>
      </c>
      <c r="D22" s="164" t="str">
        <f>IF(B22="","",IFERROR(VLOOKUP($B22,'別記第８号様式別紙_対象者一覧（実績）'!$B$14:$Q$112,2,FALSE),""))</f>
        <v/>
      </c>
      <c r="E22" s="164" t="str">
        <f>IF(B22="","",VLOOKUP($B22,別記第１号様式別紙_対象者一覧!$B$12:$P$112,3,FALSE))</f>
        <v/>
      </c>
      <c r="F22" s="165" t="str">
        <f>IF(B22="","",SUMIF('別記第８号様式別紙_対象者一覧（実績）'!B$14:$B$112,B22,'別記第８号様式別紙_対象者一覧（実績）'!$S$14:$S$112)*1.15)</f>
        <v/>
      </c>
      <c r="G22" s="165" t="str">
        <f t="shared" si="0"/>
        <v/>
      </c>
      <c r="H22" s="164"/>
      <c r="I22" s="164" t="str">
        <f>IF(B22="","",COUNTIFS('別記第８号様式別紙_対象者一覧（実績）'!$B$12:$B$111,B22,'別記第８号様式_関係書類_事業所別一覧 (実績報告)'!$E$12:$E$111,"〇"))</f>
        <v/>
      </c>
      <c r="J22" s="164" t="str">
        <f>IF(C22="","",COUNTIFS('別記第８号様式別紙_対象者一覧（実績）'!$B$12:$B$111,C22,'別記第８号様式別紙_対象者一覧（実績）'!$J$12:$J$111,"〇"))</f>
        <v/>
      </c>
      <c r="K22" s="164" t="str">
        <f>IF(B22="","",COUNTIFS('別記第８号様式別紙_対象者一覧（実績）'!$K$14:$K$113,$K$6))</f>
        <v/>
      </c>
      <c r="L22" s="164" t="str">
        <f>IF(B22="","",COUNTIFS('別記第８号様式別紙_対象者一覧（実績）'!$K$14:$K$113,$L$6))</f>
        <v/>
      </c>
      <c r="M22" s="164" t="str">
        <f>IF(B22="","",COUNTIFS('別記第８号様式別紙_対象者一覧（実績）'!$K$14:$K$113,$M$6))</f>
        <v/>
      </c>
      <c r="N22" s="164" t="str">
        <f>IF(C22="","",COUNTIFS('別記第８号様式別紙_対象者一覧（実績）'!$K$14:$K$113,$N$6))</f>
        <v/>
      </c>
    </row>
    <row r="23" spans="1:16" ht="20.149999999999999" customHeight="1">
      <c r="A23" s="161">
        <v>17</v>
      </c>
      <c r="B23" s="161" t="str" cm="1">
        <f t="array" ref="B23">IFERROR(
    IF(
        INDEX('別記第８号様式別紙_対象者一覧（実績）'!$B$14:$B$112,
            MATCH(0,
                COUNTIF(B$7:B22,'別記第８号様式別紙_対象者一覧（実績）'!$B$14:$B$112),
            0)
        )=0,
        "",
        INDEX('別記第８号様式別紙_対象者一覧（実績）'!$B$14:$B$112,
            MATCH(0,
                COUNTIF(B$7:B22,'別記第８号様式別紙_対象者一覧（実績）'!$B$14:$B$112),
            0)
        )
    ),
"")</f>
        <v/>
      </c>
      <c r="C23" s="163" t="str">
        <f>IF(B23="","",VLOOKUP($B23,'別記第８号様式別紙_対象者一覧（実績）'!$B$14:$P$112,1,FALSE))</f>
        <v/>
      </c>
      <c r="D23" s="164" t="str">
        <f>IF(B23="","",IFERROR(VLOOKUP($B23,'別記第８号様式別紙_対象者一覧（実績）'!$B$14:$Q$112,2,FALSE),""))</f>
        <v/>
      </c>
      <c r="E23" s="164" t="str">
        <f>IF(B23="","",VLOOKUP($B23,別記第１号様式別紙_対象者一覧!$B$12:$P$112,3,FALSE))</f>
        <v/>
      </c>
      <c r="F23" s="165" t="str">
        <f>IF(B23="","",SUMIF('別記第８号様式別紙_対象者一覧（実績）'!B$14:$B$112,B23,'別記第８号様式別紙_対象者一覧（実績）'!$S$14:$S$112)*1.15)</f>
        <v/>
      </c>
      <c r="G23" s="165" t="str">
        <f t="shared" si="0"/>
        <v/>
      </c>
      <c r="H23" s="164"/>
      <c r="I23" s="164" t="str">
        <f>IF(B23="","",COUNTIFS('別記第８号様式別紙_対象者一覧（実績）'!$B$12:$B$111,B23,'別記第８号様式_関係書類_事業所別一覧 (実績報告)'!$E$12:$E$111,"〇"))</f>
        <v/>
      </c>
      <c r="J23" s="164" t="str">
        <f>IF(C23="","",COUNTIFS('別記第８号様式別紙_対象者一覧（実績）'!$B$12:$B$111,C23,'別記第８号様式別紙_対象者一覧（実績）'!$J$12:$J$111,"〇"))</f>
        <v/>
      </c>
      <c r="K23" s="164" t="str">
        <f>IF(B23="","",COUNTIFS('別記第８号様式別紙_対象者一覧（実績）'!$K$14:$K$113,$K$6))</f>
        <v/>
      </c>
      <c r="L23" s="164" t="str">
        <f>IF(B23="","",COUNTIFS('別記第８号様式別紙_対象者一覧（実績）'!$K$14:$K$113,$L$6))</f>
        <v/>
      </c>
      <c r="M23" s="164" t="str">
        <f>IF(B23="","",COUNTIFS('別記第８号様式別紙_対象者一覧（実績）'!$K$14:$K$113,$M$6))</f>
        <v/>
      </c>
      <c r="N23" s="164" t="str">
        <f>IF(C23="","",COUNTIFS('別記第８号様式別紙_対象者一覧（実績）'!$K$14:$K$113,$N$6))</f>
        <v/>
      </c>
    </row>
    <row r="24" spans="1:16" ht="20.149999999999999" customHeight="1">
      <c r="A24" s="161">
        <v>18</v>
      </c>
      <c r="B24" s="161" t="str" cm="1">
        <f t="array" ref="B24">IFERROR(
    IF(
        INDEX('別記第８号様式別紙_対象者一覧（実績）'!$B$14:$B$112,
            MATCH(0,
                COUNTIF(B$7:B23,'別記第８号様式別紙_対象者一覧（実績）'!$B$14:$B$112),
            0)
        )=0,
        "",
        INDEX('別記第８号様式別紙_対象者一覧（実績）'!$B$14:$B$112,
            MATCH(0,
                COUNTIF(B$7:B23,'別記第８号様式別紙_対象者一覧（実績）'!$B$14:$B$112),
            0)
        )
    ),
"")</f>
        <v/>
      </c>
      <c r="C24" s="163" t="str">
        <f>IF(B24="","",VLOOKUP($B24,'別記第８号様式別紙_対象者一覧（実績）'!$B$14:$P$112,1,FALSE))</f>
        <v/>
      </c>
      <c r="D24" s="164" t="str">
        <f>IF(B24="","",IFERROR(VLOOKUP($B24,'別記第８号様式別紙_対象者一覧（実績）'!$B$14:$Q$112,2,FALSE),""))</f>
        <v/>
      </c>
      <c r="E24" s="164" t="str">
        <f>IF(B24="","",VLOOKUP($B24,別記第１号様式別紙_対象者一覧!$B$12:$P$112,3,FALSE))</f>
        <v/>
      </c>
      <c r="F24" s="165" t="str">
        <f>IF(B24="","",SUMIF('別記第８号様式別紙_対象者一覧（実績）'!B$14:$B$112,B24,'別記第８号様式別紙_対象者一覧（実績）'!$S$14:$S$112)*1.15)</f>
        <v/>
      </c>
      <c r="G24" s="165" t="str">
        <f t="shared" si="0"/>
        <v/>
      </c>
      <c r="H24" s="164"/>
      <c r="I24" s="164" t="str">
        <f>IF(B24="","",COUNTIFS('別記第８号様式別紙_対象者一覧（実績）'!$B$12:$B$111,B24,'別記第８号様式_関係書類_事業所別一覧 (実績報告)'!$E$12:$E$111,"〇"))</f>
        <v/>
      </c>
      <c r="J24" s="164" t="str">
        <f>IF(C24="","",COUNTIFS('別記第８号様式別紙_対象者一覧（実績）'!$B$12:$B$111,C24,'別記第８号様式別紙_対象者一覧（実績）'!$J$12:$J$111,"〇"))</f>
        <v/>
      </c>
      <c r="K24" s="164" t="str">
        <f>IF(B24="","",COUNTIFS('別記第８号様式別紙_対象者一覧（実績）'!$K$14:$K$113,$K$6))</f>
        <v/>
      </c>
      <c r="L24" s="164" t="str">
        <f>IF(B24="","",COUNTIFS('別記第８号様式別紙_対象者一覧（実績）'!$K$14:$K$113,$L$6))</f>
        <v/>
      </c>
      <c r="M24" s="164" t="str">
        <f>IF(B24="","",COUNTIFS('別記第８号様式別紙_対象者一覧（実績）'!$K$14:$K$113,$M$6))</f>
        <v/>
      </c>
      <c r="N24" s="164" t="str">
        <f>IF(C24="","",COUNTIFS('別記第８号様式別紙_対象者一覧（実績）'!$K$14:$K$113,$N$6))</f>
        <v/>
      </c>
    </row>
    <row r="25" spans="1:16" ht="20.149999999999999" customHeight="1">
      <c r="A25" s="161">
        <v>19</v>
      </c>
      <c r="B25" s="161" t="str" cm="1">
        <f t="array" ref="B25">IFERROR(
    IF(
        INDEX('別記第８号様式別紙_対象者一覧（実績）'!$B$14:$B$112,
            MATCH(0,
                COUNTIF(B$7:B24,'別記第８号様式別紙_対象者一覧（実績）'!$B$14:$B$112),
            0)
        )=0,
        "",
        INDEX('別記第８号様式別紙_対象者一覧（実績）'!$B$14:$B$112,
            MATCH(0,
                COUNTIF(B$7:B24,'別記第８号様式別紙_対象者一覧（実績）'!$B$14:$B$112),
            0)
        )
    ),
"")</f>
        <v/>
      </c>
      <c r="C25" s="163" t="str">
        <f>IF(B25="","",VLOOKUP($B25,'別記第８号様式別紙_対象者一覧（実績）'!$B$14:$P$112,1,FALSE))</f>
        <v/>
      </c>
      <c r="D25" s="164" t="str">
        <f>IF(B25="","",IFERROR(VLOOKUP($B25,'別記第８号様式別紙_対象者一覧（実績）'!$B$14:$Q$112,2,FALSE),""))</f>
        <v/>
      </c>
      <c r="E25" s="164" t="str">
        <f>IF(B25="","",VLOOKUP($B25,別記第１号様式別紙_対象者一覧!$B$12:$P$112,3,FALSE))</f>
        <v/>
      </c>
      <c r="F25" s="165" t="str">
        <f>IF(B25="","",SUMIF('別記第８号様式別紙_対象者一覧（実績）'!B$14:$B$112,B25,'別記第８号様式別紙_対象者一覧（実績）'!$S$14:$S$112)*1.15)</f>
        <v/>
      </c>
      <c r="G25" s="165" t="str">
        <f t="shared" si="0"/>
        <v/>
      </c>
      <c r="H25" s="164"/>
      <c r="I25" s="164" t="str">
        <f>IF(B25="","",COUNTIFS('別記第８号様式別紙_対象者一覧（実績）'!$B$12:$B$111,B25,'別記第８号様式_関係書類_事業所別一覧 (実績報告)'!$E$12:$E$111,"〇"))</f>
        <v/>
      </c>
      <c r="J25" s="164" t="str">
        <f>IF(C25="","",COUNTIFS('別記第８号様式別紙_対象者一覧（実績）'!$B$12:$B$111,C25,'別記第８号様式別紙_対象者一覧（実績）'!$J$12:$J$111,"〇"))</f>
        <v/>
      </c>
      <c r="K25" s="164" t="str">
        <f>IF(B25="","",COUNTIFS('別記第８号様式別紙_対象者一覧（実績）'!$K$14:$K$113,$K$6))</f>
        <v/>
      </c>
      <c r="L25" s="164" t="str">
        <f>IF(B25="","",COUNTIFS('別記第８号様式別紙_対象者一覧（実績）'!$K$14:$K$113,$L$6))</f>
        <v/>
      </c>
      <c r="M25" s="164" t="str">
        <f>IF(B25="","",COUNTIFS('別記第８号様式別紙_対象者一覧（実績）'!$K$14:$K$113,$M$6))</f>
        <v/>
      </c>
      <c r="N25" s="164" t="str">
        <f>IF(C25="","",COUNTIFS('別記第８号様式別紙_対象者一覧（実績）'!$K$14:$K$113,$N$6))</f>
        <v/>
      </c>
    </row>
    <row r="26" spans="1:16" ht="20.149999999999999" customHeight="1">
      <c r="A26" s="161">
        <v>20</v>
      </c>
      <c r="B26" s="161" t="str" cm="1">
        <f t="array" ref="B26">IFERROR(
    IF(
        INDEX('別記第８号様式別紙_対象者一覧（実績）'!$B$14:$B$112,
            MATCH(0,
                COUNTIF(B$7:B25,'別記第８号様式別紙_対象者一覧（実績）'!$B$14:$B$112),
            0)
        )=0,
        "",
        INDEX('別記第８号様式別紙_対象者一覧（実績）'!$B$14:$B$112,
            MATCH(0,
                COUNTIF(B$7:B25,'別記第８号様式別紙_対象者一覧（実績）'!$B$14:$B$112),
            0)
        )
    ),
"")</f>
        <v/>
      </c>
      <c r="C26" s="163" t="str">
        <f>IF(B26="","",VLOOKUP($B26,'別記第８号様式別紙_対象者一覧（実績）'!$B$14:$P$112,1,FALSE))</f>
        <v/>
      </c>
      <c r="D26" s="164" t="str">
        <f>IF(B26="","",IFERROR(VLOOKUP($B26,'別記第８号様式別紙_対象者一覧（実績）'!$B$14:$Q$112,2,FALSE),""))</f>
        <v/>
      </c>
      <c r="E26" s="164" t="str">
        <f>IF(B26="","",VLOOKUP($B26,別記第１号様式別紙_対象者一覧!$B$12:$P$112,3,FALSE))</f>
        <v/>
      </c>
      <c r="F26" s="165" t="str">
        <f>IF(B26="","",SUMIF('別記第８号様式別紙_対象者一覧（実績）'!B$14:$B$112,B26,'別記第８号様式別紙_対象者一覧（実績）'!$S$14:$S$112)*1.15)</f>
        <v/>
      </c>
      <c r="G26" s="165" t="str">
        <f t="shared" si="0"/>
        <v/>
      </c>
      <c r="H26" s="164"/>
      <c r="I26" s="164" t="str">
        <f>IF(B26="","",COUNTIFS('別記第８号様式別紙_対象者一覧（実績）'!$B$12:$B$111,B26,'別記第８号様式_関係書類_事業所別一覧 (実績報告)'!$E$12:$E$111,"〇"))</f>
        <v/>
      </c>
      <c r="J26" s="164" t="str">
        <f>IF(C26="","",COUNTIFS('別記第８号様式別紙_対象者一覧（実績）'!$B$12:$B$111,C26,'別記第８号様式別紙_対象者一覧（実績）'!$J$12:$J$111,"〇"))</f>
        <v/>
      </c>
      <c r="K26" s="164" t="str">
        <f>IF(B26="","",COUNTIFS('別記第８号様式別紙_対象者一覧（実績）'!$K$14:$K$113,$K$6))</f>
        <v/>
      </c>
      <c r="L26" s="164" t="str">
        <f>IF(B26="","",COUNTIFS('別記第８号様式別紙_対象者一覧（実績）'!$K$14:$K$113,$L$6))</f>
        <v/>
      </c>
      <c r="M26" s="164" t="str">
        <f>IF(B26="","",COUNTIFS('別記第８号様式別紙_対象者一覧（実績）'!$K$14:$K$113,$M$6))</f>
        <v/>
      </c>
      <c r="N26" s="164" t="str">
        <f>IF(C26="","",COUNTIFS('別記第８号様式別紙_対象者一覧（実績）'!$K$14:$K$113,$N$6))</f>
        <v/>
      </c>
    </row>
    <row r="27" spans="1:16" ht="46" customHeight="1">
      <c r="C27" s="166"/>
      <c r="D27" s="167"/>
      <c r="E27" s="164" t="s">
        <v>122</v>
      </c>
      <c r="F27" s="193">
        <f>SUM(F7:F26)</f>
        <v>0</v>
      </c>
      <c r="G27" s="165">
        <f>ROUNDDOWN(F27,-3)</f>
        <v>0</v>
      </c>
      <c r="H27" s="164">
        <f t="shared" ref="H27:N27" si="1">SUM(H7:H26)</f>
        <v>0</v>
      </c>
      <c r="I27" s="164">
        <f>SUM(I7:I26)</f>
        <v>0</v>
      </c>
      <c r="J27" s="164">
        <f t="shared" si="1"/>
        <v>0</v>
      </c>
      <c r="K27" s="164">
        <f t="shared" si="1"/>
        <v>0</v>
      </c>
      <c r="L27" s="164">
        <f t="shared" si="1"/>
        <v>0</v>
      </c>
      <c r="M27" s="164">
        <f t="shared" si="1"/>
        <v>0</v>
      </c>
      <c r="N27" s="164">
        <f t="shared" si="1"/>
        <v>0</v>
      </c>
    </row>
    <row r="28" spans="1:16">
      <c r="G28" s="155" t="s">
        <v>123</v>
      </c>
    </row>
    <row r="29" spans="1:16">
      <c r="G29" s="155" t="s">
        <v>124</v>
      </c>
      <c r="P29" s="129"/>
    </row>
    <row r="30" spans="1:16">
      <c r="P30" s="129"/>
    </row>
    <row r="31" spans="1:16">
      <c r="P31" s="129"/>
    </row>
    <row r="32" spans="1:16">
      <c r="P32" s="129"/>
    </row>
    <row r="33" spans="16:16">
      <c r="P33" s="129"/>
    </row>
    <row r="34" spans="16:16">
      <c r="P34" s="129"/>
    </row>
    <row r="35" spans="16:16">
      <c r="P35" s="129"/>
    </row>
    <row r="37" spans="16:16">
      <c r="P37" s="129"/>
    </row>
    <row r="38" spans="16:16">
      <c r="P38" s="129"/>
    </row>
    <row r="39" spans="16:16">
      <c r="P39" s="129"/>
    </row>
    <row r="40" spans="16:16">
      <c r="P40" s="129"/>
    </row>
    <row r="41" spans="16:16">
      <c r="P41" s="129"/>
    </row>
    <row r="42" spans="16:16">
      <c r="P42" s="129"/>
    </row>
    <row r="43" spans="16:16">
      <c r="P43" s="129"/>
    </row>
    <row r="45" spans="16:16">
      <c r="P45" s="129"/>
    </row>
    <row r="46" spans="16:16">
      <c r="P46" s="129"/>
    </row>
    <row r="47" spans="16:16">
      <c r="P47" s="129"/>
    </row>
    <row r="48" spans="16:16">
      <c r="P48" s="129"/>
    </row>
    <row r="49" spans="16:16">
      <c r="P49" s="129"/>
    </row>
    <row r="50" spans="16:16">
      <c r="P50" s="129"/>
    </row>
    <row r="51" spans="16:16">
      <c r="P51" s="129"/>
    </row>
    <row r="52" spans="16:16">
      <c r="P52" s="129"/>
    </row>
    <row r="58" spans="16:16">
      <c r="P58" s="129"/>
    </row>
    <row r="59" spans="16:16">
      <c r="P59" s="129"/>
    </row>
    <row r="60" spans="16:16">
      <c r="P60" s="129"/>
    </row>
    <row r="62" spans="16:16">
      <c r="P62" s="129"/>
    </row>
    <row r="63" spans="16:16">
      <c r="P63" s="129"/>
    </row>
    <row r="64" spans="16:16">
      <c r="P64" s="129"/>
    </row>
    <row r="65" spans="16:16">
      <c r="P65" s="129"/>
    </row>
    <row r="66" spans="16:16">
      <c r="P66" s="129"/>
    </row>
    <row r="67" spans="16:16">
      <c r="P67" s="129"/>
    </row>
    <row r="68" spans="16:16">
      <c r="P68" s="129"/>
    </row>
    <row r="70" spans="16:16">
      <c r="P70" s="129"/>
    </row>
    <row r="71" spans="16:16">
      <c r="P71" s="129"/>
    </row>
    <row r="72" spans="16:16">
      <c r="P72" s="129"/>
    </row>
    <row r="73" spans="16:16">
      <c r="P73" s="129"/>
    </row>
    <row r="74" spans="16:16">
      <c r="P74" s="129"/>
    </row>
    <row r="75" spans="16:16">
      <c r="P75" s="129"/>
    </row>
    <row r="76" spans="16:16">
      <c r="P76" s="129"/>
    </row>
    <row r="78" spans="16:16">
      <c r="P78" s="129"/>
    </row>
    <row r="79" spans="16:16">
      <c r="P79" s="129"/>
    </row>
    <row r="80" spans="16:16">
      <c r="P80" s="129"/>
    </row>
    <row r="81" spans="16:16">
      <c r="P81" s="129"/>
    </row>
    <row r="82" spans="16:16">
      <c r="P82" s="129"/>
    </row>
    <row r="83" spans="16:16">
      <c r="P83" s="129"/>
    </row>
    <row r="84" spans="16:16">
      <c r="P84" s="129"/>
    </row>
    <row r="86" spans="16:16">
      <c r="P86" s="129"/>
    </row>
    <row r="87" spans="16:16">
      <c r="P87" s="129"/>
    </row>
    <row r="88" spans="16:16">
      <c r="P88" s="129"/>
    </row>
    <row r="89" spans="16:16">
      <c r="P89" s="129"/>
    </row>
    <row r="90" spans="16:16">
      <c r="P90" s="129"/>
    </row>
    <row r="91" spans="16:16">
      <c r="P91" s="129"/>
    </row>
    <row r="92" spans="16:16">
      <c r="P92" s="129"/>
    </row>
    <row r="98" spans="16:16">
      <c r="P98" s="129"/>
    </row>
    <row r="99" spans="16:16">
      <c r="P99" s="129"/>
    </row>
    <row r="100" spans="16:16">
      <c r="P100" s="129"/>
    </row>
    <row r="101" spans="16:16">
      <c r="P101" s="129"/>
    </row>
    <row r="103" spans="16:16">
      <c r="P103" s="129"/>
    </row>
    <row r="104" spans="16:16">
      <c r="P104" s="129"/>
    </row>
    <row r="105" spans="16:16">
      <c r="P105" s="129"/>
    </row>
    <row r="106" spans="16:16">
      <c r="P106" s="129"/>
    </row>
    <row r="107" spans="16:16">
      <c r="P107" s="129"/>
    </row>
    <row r="108" spans="16:16">
      <c r="P108" s="129"/>
    </row>
    <row r="109" spans="16:16">
      <c r="P109" s="129"/>
    </row>
    <row r="111" spans="16:16">
      <c r="P111" s="129"/>
    </row>
    <row r="112" spans="16:16">
      <c r="P112" s="129"/>
    </row>
    <row r="113" spans="16:16">
      <c r="P113" s="129"/>
    </row>
    <row r="114" spans="16:16">
      <c r="P114" s="129"/>
    </row>
    <row r="115" spans="16:16">
      <c r="P115" s="129"/>
    </row>
    <row r="116" spans="16:16">
      <c r="P116" s="129"/>
    </row>
    <row r="117" spans="16:16">
      <c r="P117" s="129"/>
    </row>
  </sheetData>
  <sheetProtection algorithmName="SHA-512" hashValue="m03mTcRvLyCswFTie47aSB0a4+KC82TZcWI5tJbvKPUd5BFpAKDFv4ImcO/YFmEZGueCmzny0I75EZSUsp/40Q==" saltValue="4OF2mE6Bpo8lbAjGHHKfMA==" spinCount="100000" sheet="1" objects="1" scenarios="1"/>
  <mergeCells count="2">
    <mergeCell ref="A1:M1"/>
    <mergeCell ref="K3:M3"/>
  </mergeCells>
  <phoneticPr fontId="5"/>
  <pageMargins left="0.7" right="0.7" top="0.75" bottom="0.75" header="0.3" footer="0.3"/>
  <pageSetup paperSize="9" scale="40" orientation="portrait" r:id="rId1"/>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264F2-79BF-4124-A4A1-21AA89635687}">
  <sheetPr>
    <tabColor theme="5"/>
  </sheetPr>
  <dimension ref="A1:AF46"/>
  <sheetViews>
    <sheetView view="pageBreakPreview" zoomScale="85" zoomScaleNormal="90" zoomScaleSheetLayoutView="85" workbookViewId="0">
      <selection activeCell="L22" sqref="L22:S22"/>
    </sheetView>
  </sheetViews>
  <sheetFormatPr defaultRowHeight="18"/>
  <cols>
    <col min="1" max="2" width="2.58203125" style="115" customWidth="1"/>
    <col min="3" max="3" width="2.58203125" style="116" customWidth="1"/>
    <col min="4" max="30" width="2.58203125" style="115" customWidth="1"/>
    <col min="31" max="31" width="3.25" style="115" customWidth="1"/>
    <col min="32" max="32" width="2.58203125" style="115" customWidth="1"/>
    <col min="33" max="16384" width="8.6640625" style="120"/>
  </cols>
  <sheetData>
    <row r="1" spans="1:31">
      <c r="A1" s="175" t="s">
        <v>300</v>
      </c>
    </row>
    <row r="2" spans="1:31">
      <c r="V2" s="115" t="s">
        <v>3</v>
      </c>
      <c r="X2" s="34" t="str">
        <f>IF(【入力】基本情報シート!L23="","",【入力】基本情報シート!L23)</f>
        <v/>
      </c>
      <c r="Y2" s="115" t="s">
        <v>4</v>
      </c>
      <c r="Z2" s="472" t="str">
        <f>IF(【入力】基本情報シート!O23="","",【入力】基本情報シート!O23)</f>
        <v/>
      </c>
      <c r="AA2" s="472"/>
      <c r="AB2" s="115" t="s">
        <v>5</v>
      </c>
      <c r="AC2" s="472" t="str">
        <f>IF(【入力】基本情報シート!S23="","",【入力】基本情報シート!S23)</f>
        <v/>
      </c>
      <c r="AD2" s="472"/>
      <c r="AE2" s="115" t="s">
        <v>6</v>
      </c>
    </row>
    <row r="3" spans="1:31">
      <c r="A3" s="115" t="s">
        <v>186</v>
      </c>
    </row>
    <row r="4" spans="1:31">
      <c r="L4" s="115" t="s">
        <v>29</v>
      </c>
      <c r="P4" s="384" t="str">
        <f>IF(【入力】基本情報シート!J27="","",【入力】基本情報シート!J27)</f>
        <v/>
      </c>
      <c r="Q4" s="384"/>
      <c r="R4" s="384"/>
      <c r="S4" s="384"/>
      <c r="T4" s="384"/>
      <c r="U4" s="384"/>
      <c r="V4" s="384"/>
      <c r="W4" s="384"/>
      <c r="X4" s="384"/>
      <c r="Y4" s="384"/>
      <c r="Z4" s="384"/>
      <c r="AA4" s="384"/>
      <c r="AB4" s="384"/>
      <c r="AC4" s="384"/>
      <c r="AD4" s="384"/>
      <c r="AE4" s="384"/>
    </row>
    <row r="6" spans="1:31">
      <c r="L6" s="115" t="s">
        <v>31</v>
      </c>
      <c r="P6" s="473" t="str">
        <f>IF(【入力】基本情報シート!M29="","",【入力】基本情報シート!M29)</f>
        <v/>
      </c>
      <c r="Q6" s="473"/>
      <c r="R6" s="473"/>
      <c r="S6" s="473"/>
      <c r="T6" s="473"/>
      <c r="U6" s="473"/>
      <c r="V6" s="473"/>
      <c r="W6" s="473"/>
      <c r="X6" s="473"/>
      <c r="Y6" s="473"/>
      <c r="Z6" s="473"/>
      <c r="AA6" s="473"/>
      <c r="AB6" s="473"/>
      <c r="AC6" s="473"/>
      <c r="AD6" s="473"/>
      <c r="AE6" s="473"/>
    </row>
    <row r="7" spans="1:31">
      <c r="P7" s="474"/>
      <c r="Q7" s="474"/>
      <c r="R7" s="474"/>
      <c r="S7" s="474"/>
      <c r="T7" s="474"/>
      <c r="U7" s="474"/>
      <c r="V7" s="474"/>
      <c r="W7" s="474"/>
      <c r="X7" s="474"/>
      <c r="Y7" s="474"/>
      <c r="Z7" s="474"/>
      <c r="AA7" s="474"/>
      <c r="AB7" s="474"/>
      <c r="AC7" s="474"/>
      <c r="AD7" s="474"/>
      <c r="AE7" s="474"/>
    </row>
    <row r="9" spans="1:31">
      <c r="L9" s="115" t="s">
        <v>35</v>
      </c>
      <c r="P9" s="384" t="str">
        <f>IF(【入力】基本情報シート!J30="","",【入力】基本情報シート!J30)</f>
        <v/>
      </c>
      <c r="Q9" s="384"/>
      <c r="R9" s="384"/>
      <c r="S9" s="384"/>
      <c r="T9" s="384"/>
      <c r="U9" s="384"/>
      <c r="V9" s="384"/>
      <c r="W9" s="384"/>
      <c r="X9" s="384"/>
      <c r="Y9" s="384"/>
      <c r="Z9" s="384"/>
      <c r="AA9" s="384"/>
      <c r="AB9" s="384"/>
      <c r="AC9" s="384"/>
      <c r="AD9" s="384"/>
      <c r="AE9" s="384"/>
    </row>
    <row r="11" spans="1:31">
      <c r="L11" s="115" t="s">
        <v>36</v>
      </c>
      <c r="P11" s="384" t="str">
        <f>IF(【入力】基本情報シート!J31="","",【入力】基本情報シート!J31)</f>
        <v/>
      </c>
      <c r="Q11" s="384"/>
      <c r="R11" s="384"/>
      <c r="S11" s="384"/>
      <c r="T11" s="384"/>
      <c r="U11" s="384"/>
      <c r="V11" s="384"/>
      <c r="W11" s="384"/>
      <c r="X11" s="384"/>
      <c r="Y11" s="384"/>
      <c r="Z11" s="384"/>
    </row>
    <row r="13" spans="1:31">
      <c r="B13" s="378" t="s">
        <v>351</v>
      </c>
      <c r="C13" s="378"/>
      <c r="D13" s="378"/>
      <c r="E13" s="378"/>
      <c r="F13" s="378"/>
      <c r="G13" s="378"/>
      <c r="H13" s="378"/>
      <c r="I13" s="378"/>
      <c r="J13" s="378"/>
      <c r="K13" s="378"/>
      <c r="L13" s="378"/>
      <c r="M13" s="378"/>
      <c r="N13" s="378"/>
      <c r="O13" s="378"/>
      <c r="P13" s="378"/>
      <c r="Q13" s="378"/>
      <c r="R13" s="378"/>
      <c r="S13" s="378"/>
      <c r="T13" s="378"/>
      <c r="U13" s="378"/>
      <c r="V13" s="378"/>
      <c r="W13" s="378"/>
      <c r="X13" s="378"/>
      <c r="Y13" s="378"/>
      <c r="Z13" s="378"/>
      <c r="AA13" s="378"/>
      <c r="AB13" s="378"/>
      <c r="AC13" s="378"/>
      <c r="AD13" s="378"/>
    </row>
    <row r="14" spans="1:31">
      <c r="B14" s="378" t="s">
        <v>152</v>
      </c>
      <c r="C14" s="378"/>
      <c r="D14" s="378"/>
      <c r="E14" s="378"/>
      <c r="F14" s="378"/>
      <c r="G14" s="378"/>
      <c r="H14" s="378"/>
      <c r="I14" s="378"/>
      <c r="J14" s="378"/>
      <c r="K14" s="378"/>
      <c r="L14" s="378"/>
      <c r="M14" s="378"/>
      <c r="N14" s="378"/>
      <c r="O14" s="378"/>
      <c r="P14" s="378"/>
      <c r="Q14" s="378"/>
      <c r="R14" s="378"/>
      <c r="S14" s="378"/>
      <c r="T14" s="378"/>
      <c r="U14" s="378"/>
      <c r="V14" s="378"/>
      <c r="W14" s="378"/>
      <c r="X14" s="378"/>
      <c r="Y14" s="378"/>
      <c r="Z14" s="378"/>
      <c r="AA14" s="378"/>
      <c r="AB14" s="378"/>
      <c r="AC14" s="378"/>
      <c r="AD14" s="378"/>
    </row>
    <row r="16" spans="1:31">
      <c r="B16" s="368" t="s">
        <v>310</v>
      </c>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row>
    <row r="17" spans="1:32">
      <c r="B17" s="368"/>
      <c r="C17" s="368"/>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row>
    <row r="18" spans="1:32">
      <c r="B18" s="368"/>
      <c r="C18" s="368"/>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c r="AB18" s="368"/>
      <c r="AC18" s="368"/>
      <c r="AD18" s="368"/>
    </row>
    <row r="19" spans="1:32">
      <c r="B19" s="171"/>
      <c r="C19" s="171"/>
      <c r="D19" s="171"/>
      <c r="E19" s="171"/>
      <c r="F19" s="171"/>
      <c r="G19" s="171"/>
      <c r="H19" s="171"/>
      <c r="I19" s="171"/>
      <c r="J19" s="171"/>
      <c r="K19" s="171"/>
      <c r="L19" s="171"/>
      <c r="M19" s="171"/>
      <c r="N19" s="171"/>
      <c r="O19" s="171"/>
      <c r="P19" s="171"/>
      <c r="Q19" s="171"/>
      <c r="R19" s="171"/>
      <c r="S19" s="171"/>
      <c r="T19" s="171"/>
      <c r="U19" s="171"/>
      <c r="V19" s="171"/>
      <c r="W19" s="171"/>
      <c r="X19" s="171"/>
      <c r="Y19" s="171"/>
      <c r="Z19" s="171"/>
      <c r="AA19" s="171"/>
      <c r="AB19" s="171"/>
      <c r="AC19" s="171"/>
      <c r="AD19" s="171"/>
    </row>
    <row r="20" spans="1:32">
      <c r="A20" s="475" t="s">
        <v>137</v>
      </c>
      <c r="B20" s="476"/>
      <c r="C20" s="476"/>
      <c r="D20" s="476"/>
      <c r="E20" s="476"/>
      <c r="F20" s="476"/>
      <c r="G20" s="476"/>
      <c r="H20" s="476"/>
      <c r="I20" s="476"/>
      <c r="J20" s="476"/>
      <c r="K20" s="476"/>
      <c r="L20" s="476"/>
      <c r="M20" s="476"/>
      <c r="N20" s="476"/>
      <c r="O20" s="476"/>
      <c r="P20" s="476"/>
      <c r="Q20" s="476"/>
      <c r="R20" s="476"/>
      <c r="S20" s="476"/>
      <c r="T20" s="476"/>
      <c r="U20" s="476"/>
      <c r="V20" s="476"/>
      <c r="W20" s="476"/>
      <c r="X20" s="476"/>
      <c r="Y20" s="476"/>
      <c r="Z20" s="476"/>
      <c r="AA20" s="476"/>
      <c r="AB20" s="476"/>
      <c r="AC20" s="476"/>
      <c r="AD20" s="476"/>
      <c r="AE20" s="476"/>
      <c r="AF20" s="172"/>
    </row>
    <row r="21" spans="1:32">
      <c r="B21" s="171"/>
      <c r="C21" s="171"/>
      <c r="D21" s="171"/>
      <c r="E21" s="171"/>
      <c r="F21" s="171"/>
      <c r="G21" s="171"/>
      <c r="H21" s="171"/>
      <c r="I21" s="171"/>
      <c r="J21" s="171"/>
      <c r="K21" s="171"/>
      <c r="L21" s="171"/>
      <c r="M21" s="171"/>
      <c r="N21" s="171"/>
      <c r="O21" s="171"/>
      <c r="P21" s="171"/>
      <c r="Q21" s="171"/>
      <c r="R21" s="171"/>
      <c r="S21" s="171"/>
      <c r="T21" s="171"/>
      <c r="U21" s="171"/>
      <c r="V21" s="171"/>
      <c r="W21" s="171"/>
      <c r="X21" s="171"/>
      <c r="Y21" s="171"/>
      <c r="Z21" s="171"/>
      <c r="AA21" s="171"/>
      <c r="AB21" s="171"/>
      <c r="AC21" s="171"/>
      <c r="AD21" s="171"/>
    </row>
    <row r="22" spans="1:32">
      <c r="B22" s="115" t="s">
        <v>153</v>
      </c>
      <c r="L22" s="477" t="str">
        <f>IF(OR('別記第８号様式別紙_対象者一覧（実績）'!S7="",'別記第８号様式別紙_対象者一覧（実績）'!S7=0),"",'別記第８号様式別紙_対象者一覧（実績）'!S7)</f>
        <v/>
      </c>
      <c r="M22" s="477"/>
      <c r="N22" s="477"/>
      <c r="O22" s="477"/>
      <c r="P22" s="477"/>
      <c r="Q22" s="477"/>
      <c r="R22" s="477"/>
      <c r="S22" s="477"/>
      <c r="T22" s="115" t="s">
        <v>10</v>
      </c>
    </row>
    <row r="24" spans="1:32" ht="18.75" customHeight="1">
      <c r="B24" s="115" t="s">
        <v>139</v>
      </c>
      <c r="L24" s="406" t="str">
        <f>"別紙「令和８年度渋谷区福祉人材支援手当事業補助金交付対象者一覧（実績報告）」のとおり"</f>
        <v>別紙「令和８年度渋谷区福祉人材支援手当事業補助金交付対象者一覧（実績報告）」のとおり</v>
      </c>
      <c r="M24" s="406"/>
      <c r="N24" s="406"/>
      <c r="O24" s="406"/>
      <c r="P24" s="406"/>
      <c r="Q24" s="406"/>
      <c r="R24" s="406"/>
      <c r="S24" s="406"/>
      <c r="T24" s="406"/>
      <c r="U24" s="406"/>
      <c r="V24" s="406"/>
      <c r="W24" s="406"/>
      <c r="X24" s="406"/>
      <c r="Y24" s="406"/>
      <c r="Z24" s="406"/>
      <c r="AA24" s="406"/>
      <c r="AB24" s="406"/>
      <c r="AC24" s="406"/>
      <c r="AD24" s="406"/>
      <c r="AE24" s="406"/>
    </row>
    <row r="25" spans="1:32">
      <c r="L25" s="406"/>
      <c r="M25" s="406"/>
      <c r="N25" s="406"/>
      <c r="O25" s="406"/>
      <c r="P25" s="406"/>
      <c r="Q25" s="406"/>
      <c r="R25" s="406"/>
      <c r="S25" s="406"/>
      <c r="T25" s="406"/>
      <c r="U25" s="406"/>
      <c r="V25" s="406"/>
      <c r="W25" s="406"/>
      <c r="X25" s="406"/>
      <c r="Y25" s="406"/>
      <c r="Z25" s="406"/>
      <c r="AA25" s="406"/>
      <c r="AB25" s="406"/>
      <c r="AC25" s="406"/>
      <c r="AD25" s="406"/>
      <c r="AE25" s="406"/>
    </row>
    <row r="26" spans="1:32">
      <c r="L26" s="406"/>
      <c r="M26" s="406"/>
      <c r="N26" s="406"/>
      <c r="O26" s="406"/>
      <c r="P26" s="406"/>
      <c r="Q26" s="406"/>
      <c r="R26" s="406"/>
      <c r="S26" s="406"/>
      <c r="T26" s="406"/>
      <c r="U26" s="406"/>
      <c r="V26" s="406"/>
      <c r="W26" s="406"/>
      <c r="X26" s="406"/>
      <c r="Y26" s="406"/>
      <c r="Z26" s="406"/>
      <c r="AA26" s="406"/>
      <c r="AB26" s="406"/>
      <c r="AC26" s="406"/>
      <c r="AD26" s="406"/>
      <c r="AE26" s="406"/>
    </row>
    <row r="27" spans="1:32">
      <c r="B27" s="115" t="s">
        <v>140</v>
      </c>
    </row>
    <row r="29" spans="1:32" ht="18.75" customHeight="1">
      <c r="C29" s="194" t="s">
        <v>141</v>
      </c>
      <c r="E29" s="406" t="s">
        <v>352</v>
      </c>
      <c r="F29" s="406"/>
      <c r="G29" s="406"/>
      <c r="H29" s="406"/>
      <c r="I29" s="406"/>
      <c r="J29" s="406"/>
      <c r="K29" s="406"/>
      <c r="L29" s="406"/>
      <c r="M29" s="406"/>
      <c r="N29" s="406"/>
      <c r="O29" s="406"/>
      <c r="P29" s="406"/>
      <c r="Q29" s="406"/>
      <c r="R29" s="406"/>
      <c r="S29" s="406"/>
      <c r="T29" s="406"/>
      <c r="U29" s="406"/>
      <c r="V29" s="406"/>
      <c r="W29" s="406"/>
      <c r="X29" s="406"/>
      <c r="Y29" s="406"/>
      <c r="Z29" s="406"/>
      <c r="AA29" s="406"/>
      <c r="AB29" s="406"/>
      <c r="AC29" s="406"/>
      <c r="AD29" s="406"/>
      <c r="AE29" s="406"/>
    </row>
    <row r="30" spans="1:32">
      <c r="E30" s="172"/>
      <c r="F30" s="172"/>
      <c r="G30" s="172"/>
      <c r="H30" s="172"/>
      <c r="I30" s="172"/>
      <c r="J30" s="172"/>
      <c r="K30" s="172"/>
      <c r="L30" s="172"/>
      <c r="M30" s="172"/>
      <c r="N30" s="172"/>
      <c r="O30" s="172"/>
      <c r="P30" s="172"/>
      <c r="Q30" s="172"/>
      <c r="R30" s="172"/>
      <c r="S30" s="172"/>
      <c r="T30" s="172"/>
      <c r="U30" s="172"/>
      <c r="V30" s="172"/>
      <c r="W30" s="172"/>
      <c r="X30" s="172"/>
      <c r="Y30" s="172"/>
      <c r="Z30" s="172"/>
      <c r="AA30" s="172"/>
      <c r="AB30" s="172"/>
      <c r="AC30" s="172"/>
      <c r="AD30" s="172"/>
    </row>
    <row r="31" spans="1:32" ht="18.75" customHeight="1">
      <c r="C31" s="194" t="s">
        <v>142</v>
      </c>
      <c r="E31" s="471" t="s">
        <v>353</v>
      </c>
      <c r="F31" s="471"/>
      <c r="G31" s="471"/>
      <c r="H31" s="471"/>
      <c r="I31" s="471"/>
      <c r="J31" s="471"/>
      <c r="K31" s="471"/>
      <c r="L31" s="471"/>
      <c r="M31" s="471"/>
      <c r="N31" s="471"/>
      <c r="O31" s="471"/>
      <c r="P31" s="471"/>
      <c r="Q31" s="471"/>
      <c r="R31" s="471"/>
      <c r="S31" s="471"/>
      <c r="T31" s="471"/>
      <c r="U31" s="471"/>
      <c r="V31" s="471"/>
      <c r="W31" s="471"/>
      <c r="X31" s="471"/>
      <c r="Y31" s="471"/>
      <c r="Z31" s="471"/>
      <c r="AA31" s="471"/>
      <c r="AB31" s="471"/>
      <c r="AC31" s="471"/>
      <c r="AD31" s="471"/>
    </row>
    <row r="32" spans="1:32">
      <c r="E32" s="471"/>
      <c r="F32" s="471"/>
      <c r="G32" s="471"/>
      <c r="H32" s="471"/>
      <c r="I32" s="471"/>
      <c r="J32" s="471"/>
      <c r="K32" s="471"/>
      <c r="L32" s="471"/>
      <c r="M32" s="471"/>
      <c r="N32" s="471"/>
      <c r="O32" s="471"/>
      <c r="P32" s="471"/>
      <c r="Q32" s="471"/>
      <c r="R32" s="471"/>
      <c r="S32" s="471"/>
      <c r="T32" s="471"/>
      <c r="U32" s="471"/>
      <c r="V32" s="471"/>
      <c r="W32" s="471"/>
      <c r="X32" s="471"/>
      <c r="Y32" s="471"/>
      <c r="Z32" s="471"/>
      <c r="AA32" s="471"/>
      <c r="AB32" s="471"/>
      <c r="AC32" s="471"/>
      <c r="AD32" s="471"/>
    </row>
    <row r="33" spans="3:31">
      <c r="C33" s="194" t="s">
        <v>143</v>
      </c>
      <c r="E33" s="172" t="s">
        <v>301</v>
      </c>
      <c r="F33" s="172"/>
      <c r="G33" s="172"/>
      <c r="H33" s="172"/>
      <c r="I33" s="172"/>
      <c r="J33" s="172"/>
      <c r="K33" s="172"/>
      <c r="L33" s="172"/>
      <c r="M33" s="172"/>
      <c r="N33" s="172"/>
      <c r="O33" s="172"/>
      <c r="P33" s="172"/>
      <c r="Q33" s="172"/>
      <c r="R33" s="172"/>
      <c r="S33" s="172"/>
      <c r="T33" s="172"/>
      <c r="U33" s="172"/>
      <c r="V33" s="172"/>
      <c r="W33" s="172"/>
      <c r="X33" s="172"/>
      <c r="Y33" s="172"/>
      <c r="Z33" s="172"/>
      <c r="AA33" s="172"/>
      <c r="AB33" s="172"/>
      <c r="AC33" s="172"/>
      <c r="AD33" s="172"/>
    </row>
    <row r="34" spans="3:31">
      <c r="E34" s="172"/>
      <c r="F34" s="172"/>
      <c r="G34" s="172"/>
      <c r="H34" s="172"/>
      <c r="I34" s="172"/>
      <c r="J34" s="172"/>
      <c r="K34" s="172"/>
      <c r="L34" s="172"/>
      <c r="M34" s="172"/>
      <c r="N34" s="172"/>
      <c r="O34" s="172"/>
      <c r="P34" s="172"/>
      <c r="Q34" s="172"/>
      <c r="R34" s="172"/>
      <c r="S34" s="172"/>
      <c r="T34" s="172"/>
      <c r="U34" s="172"/>
      <c r="V34" s="172"/>
      <c r="W34" s="172"/>
      <c r="X34" s="172"/>
      <c r="Y34" s="172"/>
      <c r="Z34" s="172"/>
      <c r="AA34" s="172"/>
      <c r="AB34" s="172"/>
      <c r="AC34" s="172"/>
      <c r="AD34" s="172"/>
    </row>
    <row r="35" spans="3:31">
      <c r="C35" s="194" t="s">
        <v>144</v>
      </c>
      <c r="E35" s="172" t="s">
        <v>302</v>
      </c>
      <c r="F35" s="172"/>
      <c r="G35" s="172"/>
      <c r="H35" s="172"/>
      <c r="I35" s="172"/>
      <c r="J35" s="172"/>
      <c r="K35" s="172"/>
      <c r="L35" s="172"/>
      <c r="M35" s="172"/>
      <c r="N35" s="172"/>
      <c r="O35" s="172"/>
      <c r="P35" s="172"/>
      <c r="Q35" s="172"/>
      <c r="R35" s="172"/>
      <c r="S35" s="172"/>
      <c r="T35" s="172"/>
      <c r="U35" s="172"/>
      <c r="V35" s="172"/>
      <c r="W35" s="172"/>
      <c r="X35" s="172"/>
      <c r="Y35" s="172"/>
      <c r="Z35" s="172"/>
      <c r="AA35" s="172"/>
      <c r="AB35" s="172"/>
      <c r="AC35" s="172"/>
      <c r="AD35" s="172"/>
    </row>
    <row r="36" spans="3:31">
      <c r="E36" s="172"/>
      <c r="F36" s="172"/>
      <c r="G36" s="172"/>
      <c r="H36" s="172"/>
      <c r="I36" s="172"/>
      <c r="J36" s="172"/>
      <c r="K36" s="172"/>
      <c r="L36" s="172"/>
      <c r="M36" s="172"/>
      <c r="N36" s="172"/>
      <c r="O36" s="172"/>
      <c r="P36" s="172"/>
      <c r="Q36" s="172"/>
      <c r="R36" s="172"/>
      <c r="S36" s="172"/>
      <c r="T36" s="172"/>
      <c r="U36" s="172"/>
      <c r="V36" s="172"/>
      <c r="W36" s="172"/>
      <c r="X36" s="172"/>
      <c r="Y36" s="172"/>
      <c r="Z36" s="172"/>
      <c r="AA36" s="172"/>
      <c r="AB36" s="172"/>
      <c r="AC36" s="172"/>
      <c r="AD36" s="172"/>
    </row>
    <row r="37" spans="3:31">
      <c r="C37" s="194" t="s">
        <v>146</v>
      </c>
      <c r="E37" s="172" t="s">
        <v>303</v>
      </c>
      <c r="F37" s="176"/>
      <c r="G37" s="176"/>
      <c r="H37" s="176"/>
      <c r="I37" s="176"/>
      <c r="J37" s="176"/>
      <c r="K37" s="176"/>
      <c r="L37" s="176"/>
      <c r="M37" s="176"/>
      <c r="N37" s="176"/>
      <c r="O37" s="176"/>
      <c r="P37" s="176"/>
      <c r="Q37" s="176"/>
      <c r="R37" s="176"/>
      <c r="S37" s="176"/>
      <c r="T37" s="176"/>
      <c r="U37" s="176"/>
      <c r="V37" s="176"/>
      <c r="W37" s="176"/>
      <c r="X37" s="176"/>
      <c r="Y37" s="176"/>
      <c r="Z37" s="176"/>
      <c r="AA37" s="176"/>
      <c r="AB37" s="176"/>
      <c r="AC37" s="176"/>
      <c r="AD37" s="176"/>
    </row>
    <row r="38" spans="3:31">
      <c r="C38" s="194"/>
      <c r="E38" s="172"/>
      <c r="F38" s="172"/>
      <c r="G38" s="172"/>
      <c r="H38" s="172"/>
      <c r="I38" s="172"/>
      <c r="J38" s="172"/>
      <c r="K38" s="172"/>
      <c r="L38" s="172"/>
      <c r="M38" s="172"/>
      <c r="N38" s="172"/>
      <c r="O38" s="172"/>
      <c r="P38" s="172"/>
      <c r="Q38" s="172"/>
      <c r="R38" s="172"/>
      <c r="S38" s="172"/>
      <c r="T38" s="172"/>
      <c r="U38" s="172"/>
      <c r="V38" s="172"/>
      <c r="W38" s="172"/>
      <c r="X38" s="172"/>
      <c r="Y38" s="172"/>
      <c r="Z38" s="172"/>
      <c r="AA38" s="172"/>
      <c r="AB38" s="172"/>
      <c r="AC38" s="172"/>
      <c r="AD38" s="172"/>
    </row>
    <row r="39" spans="3:31">
      <c r="C39" s="194" t="s">
        <v>147</v>
      </c>
      <c r="E39" s="172" t="s">
        <v>260</v>
      </c>
      <c r="F39" s="172"/>
      <c r="G39" s="172"/>
      <c r="H39" s="172"/>
      <c r="I39" s="172"/>
      <c r="J39" s="172"/>
      <c r="K39" s="172"/>
      <c r="L39" s="172"/>
      <c r="M39" s="172"/>
      <c r="N39" s="172"/>
      <c r="O39" s="172"/>
      <c r="P39" s="172"/>
      <c r="Q39" s="172"/>
      <c r="R39" s="172"/>
      <c r="S39" s="172"/>
      <c r="T39" s="172"/>
      <c r="U39" s="172"/>
      <c r="V39" s="172"/>
      <c r="W39" s="172"/>
      <c r="X39" s="172"/>
      <c r="Y39" s="172"/>
      <c r="Z39" s="172"/>
      <c r="AA39" s="172"/>
      <c r="AB39" s="172"/>
      <c r="AC39" s="172"/>
      <c r="AD39" s="172"/>
    </row>
    <row r="42" spans="3:31">
      <c r="N42" s="172" t="s">
        <v>148</v>
      </c>
      <c r="Q42" s="172"/>
    </row>
    <row r="43" spans="3:31">
      <c r="M43" s="173"/>
      <c r="N43" s="369" t="s">
        <v>299</v>
      </c>
      <c r="O43" s="370"/>
      <c r="P43" s="370"/>
      <c r="Q43" s="371"/>
      <c r="R43" s="375" t="str">
        <f>IF(【入力】基本情報シート!J36="","",【入力】基本情報シート!J36)</f>
        <v/>
      </c>
      <c r="S43" s="376"/>
      <c r="T43" s="376"/>
      <c r="U43" s="376"/>
      <c r="V43" s="376"/>
      <c r="W43" s="376"/>
      <c r="X43" s="376"/>
      <c r="Y43" s="376"/>
      <c r="Z43" s="376"/>
      <c r="AA43" s="376"/>
      <c r="AB43" s="376"/>
      <c r="AC43" s="376"/>
      <c r="AD43" s="376"/>
      <c r="AE43" s="377"/>
    </row>
    <row r="44" spans="3:31">
      <c r="M44" s="173"/>
      <c r="N44" s="369" t="s">
        <v>40</v>
      </c>
      <c r="O44" s="370"/>
      <c r="P44" s="370"/>
      <c r="Q44" s="371"/>
      <c r="R44" s="375" t="str">
        <f>IF(【入力】基本情報シート!J37="","",【入力】基本情報シート!J37)</f>
        <v/>
      </c>
      <c r="S44" s="376"/>
      <c r="T44" s="376"/>
      <c r="U44" s="376"/>
      <c r="V44" s="376"/>
      <c r="W44" s="376"/>
      <c r="X44" s="376"/>
      <c r="Y44" s="376"/>
      <c r="Z44" s="376"/>
      <c r="AA44" s="376"/>
      <c r="AB44" s="376"/>
      <c r="AC44" s="376"/>
      <c r="AD44" s="376"/>
      <c r="AE44" s="377"/>
    </row>
    <row r="45" spans="3:31">
      <c r="M45" s="173"/>
      <c r="N45" s="369" t="s">
        <v>41</v>
      </c>
      <c r="O45" s="370"/>
      <c r="P45" s="370"/>
      <c r="Q45" s="371"/>
      <c r="R45" s="372" t="str">
        <f>IF(【入力】基本情報シート!J38="","",【入力】基本情報シート!J38)</f>
        <v/>
      </c>
      <c r="S45" s="373"/>
      <c r="T45" s="373"/>
      <c r="U45" s="174" t="s">
        <v>149</v>
      </c>
      <c r="V45" s="373" t="str">
        <f>IF(【入力】基本情報シート!P38="","",【入力】基本情報シート!P38)</f>
        <v/>
      </c>
      <c r="W45" s="373"/>
      <c r="X45" s="373"/>
      <c r="Y45" s="373"/>
      <c r="Z45" s="174" t="s">
        <v>149</v>
      </c>
      <c r="AA45" s="373" t="str">
        <f>IF(【入力】基本情報シート!P38="","",【入力】基本情報シート!P38)</f>
        <v/>
      </c>
      <c r="AB45" s="373"/>
      <c r="AC45" s="373"/>
      <c r="AD45" s="373"/>
      <c r="AE45" s="374"/>
    </row>
    <row r="46" spans="3:31">
      <c r="M46" s="173"/>
      <c r="N46" s="369" t="s">
        <v>42</v>
      </c>
      <c r="O46" s="370"/>
      <c r="P46" s="370"/>
      <c r="Q46" s="371"/>
      <c r="R46" s="375" t="str">
        <f>IF(【入力】基本情報シート!J39="","",【入力】基本情報シート!J39)</f>
        <v/>
      </c>
      <c r="S46" s="376"/>
      <c r="T46" s="376"/>
      <c r="U46" s="376"/>
      <c r="V46" s="376"/>
      <c r="W46" s="376"/>
      <c r="X46" s="376"/>
      <c r="Y46" s="376"/>
      <c r="Z46" s="376"/>
      <c r="AA46" s="376"/>
      <c r="AB46" s="376"/>
      <c r="AC46" s="376"/>
      <c r="AD46" s="376"/>
      <c r="AE46" s="377"/>
    </row>
  </sheetData>
  <sheetProtection algorithmName="SHA-512" hashValue="s5GwinPrA4WLpAWm32uT5jVvI/rNXZsJYqeQ4Ios/LXEpvNVYl0HWmHG3h0S21TXvdbxHKFpx3K1Sxk+6StyrQ==" saltValue="z5qMsDWKRt1hFNSCM6d0mg==" spinCount="100000" sheet="1" objects="1" scenarios="1"/>
  <mergeCells count="24">
    <mergeCell ref="L24:AE26"/>
    <mergeCell ref="Z2:AA2"/>
    <mergeCell ref="AC2:AD2"/>
    <mergeCell ref="P4:AE4"/>
    <mergeCell ref="P6:AE7"/>
    <mergeCell ref="P9:AE9"/>
    <mergeCell ref="P11:Z11"/>
    <mergeCell ref="B13:AD13"/>
    <mergeCell ref="B14:AD14"/>
    <mergeCell ref="B16:AD18"/>
    <mergeCell ref="A20:AE20"/>
    <mergeCell ref="L22:S22"/>
    <mergeCell ref="E29:AE29"/>
    <mergeCell ref="E31:AD32"/>
    <mergeCell ref="N43:Q43"/>
    <mergeCell ref="R43:AE43"/>
    <mergeCell ref="N44:Q44"/>
    <mergeCell ref="R44:AE44"/>
    <mergeCell ref="N45:Q45"/>
    <mergeCell ref="R45:T45"/>
    <mergeCell ref="V45:Y45"/>
    <mergeCell ref="AA45:AE45"/>
    <mergeCell ref="N46:Q46"/>
    <mergeCell ref="R46:AE46"/>
  </mergeCells>
  <phoneticPr fontId="5"/>
  <pageMargins left="0.7" right="0.7" top="0.75" bottom="0.75" header="0.3" footer="0.3"/>
  <pageSetup paperSize="9" scale="79" orientation="portrait" r:id="rId1"/>
  <rowBreaks count="1" manualBreakCount="1">
    <brk id="47"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592FB-B767-4B88-A435-6A6D863F9BA9}">
  <sheetPr>
    <tabColor theme="5"/>
  </sheetPr>
  <dimension ref="A1:AE33"/>
  <sheetViews>
    <sheetView view="pageBreakPreview" zoomScale="86" zoomScaleNormal="100" zoomScaleSheetLayoutView="86" workbookViewId="0">
      <selection activeCell="BB14" sqref="BB14"/>
    </sheetView>
  </sheetViews>
  <sheetFormatPr defaultColWidth="8.58203125" defaultRowHeight="13"/>
  <cols>
    <col min="1" max="2" width="2.58203125" style="115" customWidth="1"/>
    <col min="3" max="3" width="2.58203125" style="116" customWidth="1"/>
    <col min="4" max="54" width="2.58203125" style="115" customWidth="1"/>
    <col min="55" max="16384" width="8.58203125" style="115"/>
  </cols>
  <sheetData>
    <row r="1" spans="1:31">
      <c r="A1" s="195"/>
      <c r="AE1" s="117"/>
    </row>
    <row r="2" spans="1:31">
      <c r="V2" s="115" t="s">
        <v>3</v>
      </c>
      <c r="X2" s="34" t="str">
        <f>IF(【入力】基本情報シート!L23="","",【入力】基本情報シート!L23)</f>
        <v/>
      </c>
      <c r="Y2" s="115" t="s">
        <v>4</v>
      </c>
      <c r="Z2" s="472" t="str">
        <f>IF(【入力】基本情報シート!O23="","",【入力】基本情報シート!O23)</f>
        <v/>
      </c>
      <c r="AA2" s="472"/>
      <c r="AB2" s="115" t="s">
        <v>5</v>
      </c>
      <c r="AC2" s="472" t="str">
        <f>IF(【入力】基本情報シート!S23="","",【入力】基本情報シート!S23)</f>
        <v/>
      </c>
      <c r="AD2" s="472"/>
      <c r="AE2" s="115" t="s">
        <v>6</v>
      </c>
    </row>
    <row r="3" spans="1:31">
      <c r="A3" s="115" t="s">
        <v>191</v>
      </c>
    </row>
    <row r="4" spans="1:31">
      <c r="L4" s="115" t="s">
        <v>29</v>
      </c>
      <c r="P4" s="384" t="str">
        <f>IF(【入力】基本情報シート!J27="","",【入力】基本情報シート!J27)</f>
        <v/>
      </c>
      <c r="Q4" s="384"/>
      <c r="R4" s="384"/>
      <c r="S4" s="384"/>
      <c r="T4" s="384"/>
      <c r="U4" s="384"/>
      <c r="V4" s="384"/>
      <c r="W4" s="384"/>
      <c r="X4" s="384"/>
      <c r="Y4" s="384"/>
      <c r="Z4" s="384"/>
      <c r="AA4" s="384"/>
      <c r="AB4" s="384"/>
      <c r="AC4" s="384"/>
      <c r="AD4" s="384"/>
      <c r="AE4" s="384"/>
    </row>
    <row r="6" spans="1:31">
      <c r="L6" s="115" t="s">
        <v>31</v>
      </c>
      <c r="P6" s="367" t="str">
        <f>IF(【入力】基本情報シート!M29="","",【入力】基本情報シート!M29)</f>
        <v/>
      </c>
      <c r="Q6" s="367"/>
      <c r="R6" s="367"/>
      <c r="S6" s="367"/>
      <c r="T6" s="367"/>
      <c r="U6" s="367"/>
      <c r="V6" s="367"/>
      <c r="W6" s="367"/>
      <c r="X6" s="367"/>
      <c r="Y6" s="367"/>
      <c r="Z6" s="367"/>
      <c r="AA6" s="367"/>
      <c r="AB6" s="367"/>
      <c r="AC6" s="367"/>
      <c r="AD6" s="367"/>
      <c r="AE6" s="367"/>
    </row>
    <row r="7" spans="1:31">
      <c r="P7" s="367"/>
      <c r="Q7" s="367"/>
      <c r="R7" s="367"/>
      <c r="S7" s="367"/>
      <c r="T7" s="367"/>
      <c r="U7" s="367"/>
      <c r="V7" s="367"/>
      <c r="W7" s="367"/>
      <c r="X7" s="367"/>
      <c r="Y7" s="367"/>
      <c r="Z7" s="367"/>
      <c r="AA7" s="367"/>
      <c r="AB7" s="367"/>
      <c r="AC7" s="367"/>
      <c r="AD7" s="367"/>
      <c r="AE7" s="367"/>
    </row>
    <row r="8" spans="1:31">
      <c r="P8" s="386"/>
      <c r="Q8" s="386"/>
      <c r="R8" s="386"/>
      <c r="S8" s="386"/>
      <c r="T8" s="386"/>
      <c r="U8" s="386"/>
      <c r="V8" s="386"/>
      <c r="W8" s="386"/>
      <c r="X8" s="386"/>
      <c r="Y8" s="386"/>
      <c r="Z8" s="386"/>
      <c r="AA8" s="386"/>
      <c r="AB8" s="386"/>
      <c r="AC8" s="386"/>
      <c r="AD8" s="386"/>
      <c r="AE8" s="386"/>
    </row>
    <row r="10" spans="1:31">
      <c r="L10" s="115" t="s">
        <v>35</v>
      </c>
      <c r="P10" s="384" t="str">
        <f>IF(【入力】基本情報シート!J30="","",【入力】基本情報シート!J30)</f>
        <v/>
      </c>
      <c r="Q10" s="384"/>
      <c r="R10" s="384"/>
      <c r="S10" s="384"/>
      <c r="T10" s="384"/>
      <c r="U10" s="384"/>
      <c r="V10" s="384"/>
      <c r="W10" s="384"/>
      <c r="X10" s="384"/>
      <c r="Y10" s="384"/>
      <c r="Z10" s="384"/>
      <c r="AA10" s="384"/>
      <c r="AB10" s="384"/>
      <c r="AC10" s="384"/>
      <c r="AD10" s="384"/>
      <c r="AE10" s="384"/>
    </row>
    <row r="12" spans="1:31">
      <c r="L12" s="115" t="s">
        <v>36</v>
      </c>
      <c r="P12" s="384" t="str">
        <f>IF(【入力】基本情報シート!J31="","",【入力】基本情報シート!J31)</f>
        <v/>
      </c>
      <c r="Q12" s="384"/>
      <c r="R12" s="384"/>
      <c r="S12" s="384"/>
      <c r="T12" s="384"/>
      <c r="U12" s="384"/>
      <c r="V12" s="384"/>
      <c r="W12" s="384"/>
      <c r="X12" s="384"/>
      <c r="Y12" s="384"/>
      <c r="Z12" s="384"/>
    </row>
    <row r="14" spans="1:31" ht="28" customHeight="1">
      <c r="B14" s="378" t="s">
        <v>187</v>
      </c>
      <c r="C14" s="378"/>
      <c r="D14" s="378"/>
      <c r="E14" s="378"/>
      <c r="F14" s="378"/>
      <c r="G14" s="378"/>
      <c r="H14" s="378"/>
      <c r="I14" s="378"/>
      <c r="J14" s="378"/>
      <c r="K14" s="378"/>
      <c r="L14" s="378"/>
      <c r="M14" s="378"/>
      <c r="N14" s="378"/>
      <c r="O14" s="378"/>
      <c r="P14" s="378"/>
      <c r="Q14" s="378"/>
      <c r="R14" s="378"/>
      <c r="S14" s="378"/>
      <c r="T14" s="378"/>
      <c r="U14" s="378"/>
      <c r="V14" s="378"/>
      <c r="W14" s="378"/>
      <c r="X14" s="378"/>
      <c r="Y14" s="378"/>
      <c r="Z14" s="378"/>
      <c r="AA14" s="378"/>
      <c r="AB14" s="378"/>
      <c r="AC14" s="378"/>
      <c r="AD14" s="378"/>
    </row>
    <row r="16" spans="1:31" ht="26.15" customHeight="1">
      <c r="B16" s="368" t="str">
        <f>"　"&amp;【入力】基本情報シート!C1&amp;【入力】基本情報シート!D1&amp;"年度渋谷区福祉人材支援手当事業補助金について、下記のとおり精算します。"</f>
        <v>　令和8年度渋谷区福祉人材支援手当事業補助金について、下記のとおり精算します。</v>
      </c>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row>
    <row r="17" spans="2:30">
      <c r="B17" s="368"/>
      <c r="C17" s="368"/>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row>
    <row r="18" spans="2:30">
      <c r="B18" s="368"/>
      <c r="C18" s="368"/>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c r="AB18" s="368"/>
      <c r="AC18" s="368"/>
      <c r="AD18" s="368"/>
    </row>
    <row r="19" spans="2:30">
      <c r="B19" s="171"/>
      <c r="C19" s="171"/>
      <c r="D19" s="171"/>
      <c r="E19" s="171"/>
      <c r="F19" s="171"/>
      <c r="G19" s="171"/>
      <c r="H19" s="171"/>
      <c r="I19" s="171"/>
      <c r="J19" s="171"/>
      <c r="K19" s="171"/>
      <c r="L19" s="171"/>
      <c r="M19" s="171"/>
      <c r="N19" s="171"/>
      <c r="O19" s="171"/>
      <c r="P19" s="171"/>
      <c r="Q19" s="171"/>
      <c r="R19" s="171"/>
      <c r="S19" s="171"/>
      <c r="T19" s="171"/>
      <c r="U19" s="171"/>
      <c r="V19" s="171"/>
      <c r="W19" s="171"/>
      <c r="X19" s="171"/>
      <c r="Y19" s="171"/>
      <c r="Z19" s="171"/>
      <c r="AA19" s="171"/>
      <c r="AB19" s="171"/>
      <c r="AC19" s="171"/>
      <c r="AD19" s="171"/>
    </row>
    <row r="20" spans="2:30" ht="21" customHeight="1">
      <c r="B20" s="115" t="s">
        <v>188</v>
      </c>
      <c r="L20" s="381" t="str">
        <f>IF(【入力】基本情報シート!J20&lt;&gt;"",【入力】基本情報シート!J20,IF(【入力】基本情報シート!J15&lt;&gt;"",【入力】基本情報シート!J15,""))</f>
        <v/>
      </c>
      <c r="M20" s="381"/>
      <c r="N20" s="381"/>
      <c r="O20" s="381"/>
      <c r="P20" s="381"/>
      <c r="Q20" s="381"/>
      <c r="R20" s="381"/>
      <c r="S20" s="381"/>
      <c r="T20" s="115" t="s">
        <v>10</v>
      </c>
    </row>
    <row r="22" spans="2:30" ht="21" customHeight="1">
      <c r="B22" s="115" t="s">
        <v>189</v>
      </c>
      <c r="C22" s="116" t="s">
        <v>330</v>
      </c>
      <c r="L22" s="381" t="str">
        <f>IF(OR('別記第８号様式別紙_対象者一覧（実績）'!S7="",'別記第８号様式別紙_対象者一覧（実績）'!S7=0),"",'別記第８号様式別紙_対象者一覧（実績）'!S7)</f>
        <v/>
      </c>
      <c r="M22" s="381"/>
      <c r="N22" s="381"/>
      <c r="O22" s="381"/>
      <c r="P22" s="381"/>
      <c r="Q22" s="381"/>
      <c r="R22" s="381"/>
      <c r="S22" s="381"/>
      <c r="T22" s="115" t="s">
        <v>10</v>
      </c>
    </row>
    <row r="24" spans="2:30" ht="21" customHeight="1">
      <c r="B24" s="115" t="s">
        <v>190</v>
      </c>
      <c r="L24" s="381" t="str">
        <f>IF(OR(L20="",L22=""),"",IF(L22&gt;L20,0,L20-L22))</f>
        <v/>
      </c>
      <c r="M24" s="381"/>
      <c r="N24" s="381"/>
      <c r="O24" s="381"/>
      <c r="P24" s="381"/>
      <c r="Q24" s="381"/>
      <c r="R24" s="381"/>
      <c r="S24" s="381"/>
      <c r="T24" s="115" t="s">
        <v>10</v>
      </c>
    </row>
    <row r="27" spans="2:30">
      <c r="E27" s="368"/>
      <c r="F27" s="368"/>
      <c r="G27" s="368"/>
      <c r="H27" s="368"/>
      <c r="I27" s="368"/>
      <c r="J27" s="368"/>
      <c r="K27" s="368"/>
      <c r="L27" s="368"/>
      <c r="M27" s="368"/>
      <c r="N27" s="368"/>
      <c r="O27" s="368"/>
      <c r="P27" s="368"/>
      <c r="Q27" s="368"/>
      <c r="R27" s="368"/>
      <c r="S27" s="368"/>
      <c r="T27" s="368"/>
      <c r="U27" s="368"/>
      <c r="V27" s="368"/>
      <c r="W27" s="368"/>
      <c r="X27" s="368"/>
      <c r="Y27" s="368"/>
      <c r="Z27" s="368"/>
      <c r="AA27" s="368"/>
      <c r="AB27" s="368"/>
      <c r="AC27" s="368"/>
      <c r="AD27" s="368"/>
    </row>
    <row r="28" spans="2:30">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C28" s="368"/>
      <c r="AD28" s="368"/>
    </row>
    <row r="30" spans="2:30">
      <c r="E30" s="368"/>
      <c r="F30" s="368"/>
      <c r="G30" s="368"/>
      <c r="H30" s="368"/>
      <c r="I30" s="368"/>
      <c r="J30" s="368"/>
      <c r="K30" s="368"/>
      <c r="L30" s="368"/>
      <c r="M30" s="368"/>
      <c r="N30" s="368"/>
      <c r="O30" s="368"/>
      <c r="P30" s="368"/>
      <c r="Q30" s="368"/>
      <c r="R30" s="368"/>
      <c r="S30" s="368"/>
      <c r="T30" s="368"/>
      <c r="U30" s="368"/>
      <c r="V30" s="368"/>
      <c r="W30" s="368"/>
      <c r="X30" s="368"/>
      <c r="Y30" s="368"/>
      <c r="Z30" s="368"/>
      <c r="AA30" s="368"/>
      <c r="AB30" s="368"/>
      <c r="AC30" s="368"/>
      <c r="AD30" s="368"/>
    </row>
    <row r="31" spans="2:30">
      <c r="E31" s="368"/>
      <c r="F31" s="368"/>
      <c r="G31" s="368"/>
      <c r="H31" s="368"/>
      <c r="I31" s="368"/>
      <c r="J31" s="368"/>
      <c r="K31" s="368"/>
      <c r="L31" s="368"/>
      <c r="M31" s="368"/>
      <c r="N31" s="368"/>
      <c r="O31" s="368"/>
      <c r="P31" s="368"/>
      <c r="Q31" s="368"/>
      <c r="R31" s="368"/>
      <c r="S31" s="368"/>
      <c r="T31" s="368"/>
      <c r="U31" s="368"/>
      <c r="V31" s="368"/>
      <c r="W31" s="368"/>
      <c r="X31" s="368"/>
      <c r="Y31" s="368"/>
      <c r="Z31" s="368"/>
      <c r="AA31" s="368"/>
      <c r="AB31" s="368"/>
      <c r="AC31" s="368"/>
      <c r="AD31" s="368"/>
    </row>
    <row r="33" spans="6:30">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171"/>
      <c r="AD33" s="171"/>
    </row>
  </sheetData>
  <sheetProtection algorithmName="SHA-512" hashValue="m6U8gHtP689EFQcQo3YUeehhKhadWdSrLg8X6PgDrSHMM4D9Yxm/3LydpdkQt2P2eYdyuvyC4m3lftCkR29Sog==" saltValue="LscMmLBoxm4M6Dcn/b1nVQ==" spinCount="100000" sheet="1" objects="1" scenarios="1"/>
  <mergeCells count="13">
    <mergeCell ref="E30:AD31"/>
    <mergeCell ref="B14:AD14"/>
    <mergeCell ref="B16:AD18"/>
    <mergeCell ref="L20:S20"/>
    <mergeCell ref="L22:S22"/>
    <mergeCell ref="L24:S24"/>
    <mergeCell ref="E27:AD28"/>
    <mergeCell ref="P12:Z12"/>
    <mergeCell ref="Z2:AA2"/>
    <mergeCell ref="AC2:AD2"/>
    <mergeCell ref="P4:AE4"/>
    <mergeCell ref="P6:AE8"/>
    <mergeCell ref="P10:AE10"/>
  </mergeCells>
  <phoneticPr fontId="5"/>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c5010dba-7903-4812-a51d-3817f5135bcd">
      <Terms xmlns="http://schemas.microsoft.com/office/infopath/2007/PartnerControls"/>
    </lcf76f155ced4ddcb4097134ff3c332f>
    <TaxCatchAll xmlns="6d1afd19-7158-4f24-a32e-904eec9a5682"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3E22B02688161498DB096F35F56D5DC" ma:contentTypeVersion="15" ma:contentTypeDescription="新しいドキュメントを作成します。" ma:contentTypeScope="" ma:versionID="9288cd9e87a6a12b852d42f33e115ad6">
  <xsd:schema xmlns:xsd="http://www.w3.org/2001/XMLSchema" xmlns:xs="http://www.w3.org/2001/XMLSchema" xmlns:p="http://schemas.microsoft.com/office/2006/metadata/properties" xmlns:ns1="http://schemas.microsoft.com/sharepoint/v3" xmlns:ns2="c5010dba-7903-4812-a51d-3817f5135bcd" xmlns:ns3="6d1afd19-7158-4f24-a32e-904eec9a5682" targetNamespace="http://schemas.microsoft.com/office/2006/metadata/properties" ma:root="true" ma:fieldsID="a753b0cb54be540cf5b729a98082872a" ns1:_="" ns2:_="" ns3:_="">
    <xsd:import namespace="http://schemas.microsoft.com/sharepoint/v3"/>
    <xsd:import namespace="c5010dba-7903-4812-a51d-3817f5135bcd"/>
    <xsd:import namespace="6d1afd19-7158-4f24-a32e-904eec9a56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010dba-7903-4812-a51d-3817f5135b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0ad6edd4-a890-44ee-9a1b-d74ae2be6ae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d1afd19-7158-4f24-a32e-904eec9a568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c4cd7a14-6443-4660-bfaf-aa9584ab09dc}" ma:internalName="TaxCatchAll" ma:showField="CatchAllData" ma:web="6d1afd19-7158-4f24-a32e-904eec9a568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F6E628-39EC-419D-A7E7-7EAFE77B9699}">
  <ds:schemaRefs>
    <ds:schemaRef ds:uri="c5010dba-7903-4812-a51d-3817f5135bcd"/>
    <ds:schemaRef ds:uri="http://schemas.microsoft.com/office/2006/metadata/properties"/>
    <ds:schemaRef ds:uri="http://purl.org/dc/elements/1.1/"/>
    <ds:schemaRef ds:uri="6d1afd19-7158-4f24-a32e-904eec9a5682"/>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http://schemas.microsoft.com/sharepoint/v3"/>
    <ds:schemaRef ds:uri="http://www.w3.org/XML/1998/namespace"/>
    <ds:schemaRef ds:uri="http://purl.org/dc/terms/"/>
  </ds:schemaRefs>
</ds:datastoreItem>
</file>

<file path=customXml/itemProps2.xml><?xml version="1.0" encoding="utf-8"?>
<ds:datastoreItem xmlns:ds="http://schemas.openxmlformats.org/officeDocument/2006/customXml" ds:itemID="{2C2D4175-CB79-4964-BCB7-45F6F4865E1E}">
  <ds:schemaRefs>
    <ds:schemaRef ds:uri="http://schemas.microsoft.com/sharepoint/v3/contenttype/forms"/>
  </ds:schemaRefs>
</ds:datastoreItem>
</file>

<file path=customXml/itemProps3.xml><?xml version="1.0" encoding="utf-8"?>
<ds:datastoreItem xmlns:ds="http://schemas.openxmlformats.org/officeDocument/2006/customXml" ds:itemID="{23EB0CEB-543D-4606-BF5B-5EB1EA51EF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5010dba-7903-4812-a51d-3817f5135bcd"/>
    <ds:schemaRef ds:uri="6d1afd19-7158-4f24-a32e-904eec9a56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4a1b2c4-c1b0-440a-8e8d-1742fc18657b}" enabled="0" method="" siteId="{04a1b2c4-c1b0-440a-8e8d-1742fc18657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14</vt:i4>
      </vt:variant>
    </vt:vector>
  </HeadingPairs>
  <TitlesOfParts>
    <vt:vector size="32" baseType="lpstr">
      <vt:lpstr>提出シート一覧</vt:lpstr>
      <vt:lpstr>【入力】基本情報シート</vt:lpstr>
      <vt:lpstr>別記第１号様式_関係書類_就業規則等一覧</vt:lpstr>
      <vt:lpstr>別記第１号様式別紙_対象者一覧</vt:lpstr>
      <vt:lpstr>別記第１号様式_関係書類_事業所別一覧</vt:lpstr>
      <vt:lpstr>別記第１号様式_関係書類_提出内容確認書</vt:lpstr>
      <vt:lpstr>別記第1号様式_交付申請書</vt:lpstr>
      <vt:lpstr>別記第４号様式_関係書類_就業規則等一覧（変更）</vt:lpstr>
      <vt:lpstr>別記第4号様式別紙_対象者一覧（変更） </vt:lpstr>
      <vt:lpstr>別記第４号様式_関係書類_提出内容確認書 (変更)</vt:lpstr>
      <vt:lpstr>別記第４号様式_関係書類_事業所別一覧 (変更)</vt:lpstr>
      <vt:lpstr>別記第４号様式_変更交付申請書</vt:lpstr>
      <vt:lpstr>別記第７号様式_請求書兼口座振替依頼書</vt:lpstr>
      <vt:lpstr>別記第８号様式_関係書類_就業規則等一覧（実績）</vt:lpstr>
      <vt:lpstr>別記第８号様式別紙_対象者一覧（実績）</vt:lpstr>
      <vt:lpstr>別記第８号様式_関係書類_事業所別一覧 (実績報告)</vt:lpstr>
      <vt:lpstr>別記第８号様式_実績報告書 </vt:lpstr>
      <vt:lpstr>別記第８号様式_関係書類_精算書</vt:lpstr>
      <vt:lpstr>別記第１号様式_関係書類_就業規則等一覧!Print_Area</vt:lpstr>
      <vt:lpstr>別記第1号様式_交付申請書!Print_Area</vt:lpstr>
      <vt:lpstr>別記第１号様式別紙_対象者一覧!Print_Area</vt:lpstr>
      <vt:lpstr>'別記第４号様式_関係書類_就業規則等一覧（変更）'!Print_Area</vt:lpstr>
      <vt:lpstr>別記第４号様式_変更交付申請書!Print_Area</vt:lpstr>
      <vt:lpstr>'別記第4号様式別紙_対象者一覧（変更） '!Print_Area</vt:lpstr>
      <vt:lpstr>別記第７号様式_請求書兼口座振替依頼書!Print_Area</vt:lpstr>
      <vt:lpstr>'別記第８号様式_関係書類_就業規則等一覧（実績）'!Print_Area</vt:lpstr>
      <vt:lpstr>'別記第８号様式_実績報告書 '!Print_Area</vt:lpstr>
      <vt:lpstr>'別記第８号様式別紙_対象者一覧（実績）'!Print_Area</vt:lpstr>
      <vt:lpstr>別記第１号様式別紙_対象者一覧!職員一覧</vt:lpstr>
      <vt:lpstr>'別記第4号様式別紙_対象者一覧（変更） '!職員一覧</vt:lpstr>
      <vt:lpstr>'別記第８号様式別紙_対象者一覧（実績）'!職員一覧</vt:lpstr>
      <vt:lpstr>法人名称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2026-09-27T23:56:42Z</cp:lastPrinted>
  <dcterms:created xsi:type="dcterms:W3CDTF">2025-12-24T01:09:43Z</dcterms:created>
  <dcterms:modified xsi:type="dcterms:W3CDTF">2026-09-28T00:08:50Z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0x010100F3E22B02688161498DB096F35F56D5DC</vt:lpwstr>
  </property>
  <property fmtid="{D5CDD505-2E9C-101B-9397-08002B2CF9AE}" pid="3" name="MediaServiceImageTags">
    <vt:lpwstr/>
  </property>
</Properties>
</file>